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30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63" i="1"/>
  <c r="D364"/>
  <c r="D374"/>
  <c r="D375"/>
  <c r="D287"/>
  <c r="D291"/>
  <c r="D290" s="1"/>
  <c r="D289" s="1"/>
  <c r="D288" s="1"/>
  <c r="D358"/>
  <c r="D523"/>
  <c r="D235"/>
  <c r="D234" s="1"/>
  <c r="D400"/>
  <c r="D398"/>
  <c r="D506"/>
  <c r="D508"/>
  <c r="D305"/>
  <c r="D304" s="1"/>
  <c r="D303" s="1"/>
  <c r="D307"/>
  <c r="D306" s="1"/>
  <c r="D323"/>
  <c r="D325"/>
  <c r="D324" s="1"/>
  <c r="D402"/>
  <c r="D401" s="1"/>
  <c r="D439"/>
  <c r="D431"/>
  <c r="D430" s="1"/>
  <c r="D498" l="1"/>
  <c r="D497" s="1"/>
  <c r="D495"/>
  <c r="D494" s="1"/>
  <c r="D490"/>
  <c r="D489" s="1"/>
  <c r="D488" s="1"/>
  <c r="D486"/>
  <c r="D485" s="1"/>
  <c r="D484" s="1"/>
  <c r="D482"/>
  <c r="D481" s="1"/>
  <c r="D480" s="1"/>
  <c r="D478"/>
  <c r="D477" s="1"/>
  <c r="D476" s="1"/>
  <c r="D460"/>
  <c r="D458"/>
  <c r="D463"/>
  <c r="D354"/>
  <c r="D353" s="1"/>
  <c r="D313"/>
  <c r="D312" s="1"/>
  <c r="D311" s="1"/>
  <c r="D337"/>
  <c r="D335"/>
  <c r="D505"/>
  <c r="D507"/>
  <c r="D397"/>
  <c r="D391"/>
  <c r="D390" s="1"/>
  <c r="D392"/>
  <c r="D399"/>
  <c r="D394"/>
  <c r="D367"/>
  <c r="D366" s="1"/>
  <c r="D362"/>
  <c r="D361" s="1"/>
  <c r="D140"/>
  <c r="D139" s="1"/>
  <c r="D93"/>
  <c r="D91"/>
  <c r="D87"/>
  <c r="D86" s="1"/>
  <c r="D85" s="1"/>
  <c r="D51"/>
  <c r="D53"/>
  <c r="D531"/>
  <c r="D530" s="1"/>
  <c r="D528"/>
  <c r="D527" s="1"/>
  <c r="D525"/>
  <c r="D524" s="1"/>
  <c r="D520"/>
  <c r="D519" s="1"/>
  <c r="D518" s="1"/>
  <c r="D509"/>
  <c r="D522"/>
  <c r="D521" s="1"/>
  <c r="D516"/>
  <c r="D515" s="1"/>
  <c r="D513"/>
  <c r="D512" s="1"/>
  <c r="D502"/>
  <c r="D501" s="1"/>
  <c r="D468"/>
  <c r="D467" s="1"/>
  <c r="D465"/>
  <c r="D438"/>
  <c r="D437" s="1"/>
  <c r="D436" s="1"/>
  <c r="D434"/>
  <c r="D433" s="1"/>
  <c r="D429" s="1"/>
  <c r="D427"/>
  <c r="D426" s="1"/>
  <c r="D425" s="1"/>
  <c r="D410"/>
  <c r="D409" s="1"/>
  <c r="D408" s="1"/>
  <c r="D407" s="1"/>
  <c r="D443"/>
  <c r="D442" s="1"/>
  <c r="D441" s="1"/>
  <c r="D440" s="1"/>
  <c r="D405"/>
  <c r="D404" s="1"/>
  <c r="D452"/>
  <c r="D451" s="1"/>
  <c r="D450" s="1"/>
  <c r="D448"/>
  <c r="D447" s="1"/>
  <c r="D446" s="1"/>
  <c r="D422"/>
  <c r="D420"/>
  <c r="D417"/>
  <c r="D415"/>
  <c r="D384"/>
  <c r="D383" s="1"/>
  <c r="D382" s="1"/>
  <c r="D381" s="1"/>
  <c r="D379"/>
  <c r="D378" s="1"/>
  <c r="D377" s="1"/>
  <c r="D373"/>
  <c r="D357"/>
  <c r="D356" s="1"/>
  <c r="D345"/>
  <c r="D344" s="1"/>
  <c r="D342"/>
  <c r="D341" s="1"/>
  <c r="D348"/>
  <c r="D347" s="1"/>
  <c r="D322"/>
  <c r="D321" s="1"/>
  <c r="D320" s="1"/>
  <c r="D319" s="1"/>
  <c r="D332"/>
  <c r="D330"/>
  <c r="D317"/>
  <c r="D316" s="1"/>
  <c r="D315" s="1"/>
  <c r="D301"/>
  <c r="D300" s="1"/>
  <c r="D299" s="1"/>
  <c r="D298" s="1"/>
  <c r="D296"/>
  <c r="D295" s="1"/>
  <c r="D294" s="1"/>
  <c r="D293" s="1"/>
  <c r="D286"/>
  <c r="D285" s="1"/>
  <c r="D284" s="1"/>
  <c r="D283" s="1"/>
  <c r="D280"/>
  <c r="D279" s="1"/>
  <c r="D277"/>
  <c r="D276" s="1"/>
  <c r="D267"/>
  <c r="D266" s="1"/>
  <c r="D272"/>
  <c r="D271" s="1"/>
  <c r="D270" s="1"/>
  <c r="D269" s="1"/>
  <c r="D262"/>
  <c r="D261" s="1"/>
  <c r="D260" s="1"/>
  <c r="D257"/>
  <c r="D256" s="1"/>
  <c r="D254"/>
  <c r="D253" s="1"/>
  <c r="D251"/>
  <c r="D250" s="1"/>
  <c r="D248"/>
  <c r="D247" s="1"/>
  <c r="D242"/>
  <c r="D240"/>
  <c r="D232"/>
  <c r="D230"/>
  <c r="D229"/>
  <c r="D228" s="1"/>
  <c r="D223"/>
  <c r="D221"/>
  <c r="D219"/>
  <c r="D218"/>
  <c r="D217" s="1"/>
  <c r="D212"/>
  <c r="D210"/>
  <c r="D208"/>
  <c r="D203"/>
  <c r="D202" s="1"/>
  <c r="D200"/>
  <c r="D199" s="1"/>
  <c r="D195"/>
  <c r="D194" s="1"/>
  <c r="D193" s="1"/>
  <c r="D191"/>
  <c r="D190" s="1"/>
  <c r="D189" s="1"/>
  <c r="D187"/>
  <c r="D185"/>
  <c r="D183"/>
  <c r="D179"/>
  <c r="D178" s="1"/>
  <c r="D175"/>
  <c r="D173"/>
  <c r="D171"/>
  <c r="D166"/>
  <c r="D164" s="1"/>
  <c r="D163" s="1"/>
  <c r="D160"/>
  <c r="D158"/>
  <c r="D156"/>
  <c r="D151"/>
  <c r="D150" s="1"/>
  <c r="D148"/>
  <c r="D147"/>
  <c r="D146" s="1"/>
  <c r="D144"/>
  <c r="D130"/>
  <c r="D129" s="1"/>
  <c r="D128" s="1"/>
  <c r="D127"/>
  <c r="D126"/>
  <c r="D137"/>
  <c r="D135"/>
  <c r="D133"/>
  <c r="D120"/>
  <c r="D118"/>
  <c r="D117"/>
  <c r="D116" s="1"/>
  <c r="D111"/>
  <c r="D109"/>
  <c r="D107"/>
  <c r="D102"/>
  <c r="D100"/>
  <c r="D98"/>
  <c r="D78"/>
  <c r="D77" s="1"/>
  <c r="D75"/>
  <c r="D74"/>
  <c r="D73" s="1"/>
  <c r="D71"/>
  <c r="D67"/>
  <c r="D66" s="1"/>
  <c r="D64"/>
  <c r="D63" s="1"/>
  <c r="D61"/>
  <c r="D60" s="1"/>
  <c r="D58"/>
  <c r="D56"/>
  <c r="D49"/>
  <c r="D31"/>
  <c r="D29"/>
  <c r="D27"/>
  <c r="D38"/>
  <c r="D37" s="1"/>
  <c r="D44"/>
  <c r="D43" s="1"/>
  <c r="D41"/>
  <c r="D39"/>
  <c r="D35"/>
  <c r="D24"/>
  <c r="D22"/>
  <c r="D18"/>
  <c r="D17" s="1"/>
  <c r="D15"/>
  <c r="D14" s="1"/>
  <c r="D12"/>
  <c r="D11" s="1"/>
  <c r="D81"/>
  <c r="D83"/>
  <c r="D371" l="1"/>
  <c r="D372"/>
  <c r="D282"/>
  <c r="D106"/>
  <c r="D105" s="1"/>
  <c r="D389"/>
  <c r="D424"/>
  <c r="D246"/>
  <c r="D245" s="1"/>
  <c r="D511"/>
  <c r="D475"/>
  <c r="D457"/>
  <c r="D352"/>
  <c r="D351" s="1"/>
  <c r="D310"/>
  <c r="D493"/>
  <c r="D492" s="1"/>
  <c r="D462"/>
  <c r="D414"/>
  <c r="D396"/>
  <c r="D388" s="1"/>
  <c r="D387" s="1"/>
  <c r="D360"/>
  <c r="D359" s="1"/>
  <c r="D334"/>
  <c r="D10"/>
  <c r="D132"/>
  <c r="D131" s="1"/>
  <c r="D48"/>
  <c r="D55"/>
  <c r="D21"/>
  <c r="D70"/>
  <c r="D340"/>
  <c r="D339" s="1"/>
  <c r="D90"/>
  <c r="D89" s="1"/>
  <c r="D80"/>
  <c r="D419"/>
  <c r="D504"/>
  <c r="D500" s="1"/>
  <c r="D227"/>
  <c r="D226" s="1"/>
  <c r="D225" s="1"/>
  <c r="D445"/>
  <c r="D370"/>
  <c r="D369" s="1"/>
  <c r="D216"/>
  <c r="D215" s="1"/>
  <c r="D214" s="1"/>
  <c r="D329"/>
  <c r="D275"/>
  <c r="D274" s="1"/>
  <c r="D239"/>
  <c r="D238" s="1"/>
  <c r="D237" s="1"/>
  <c r="D170"/>
  <c r="D169" s="1"/>
  <c r="D182"/>
  <c r="D177" s="1"/>
  <c r="D207"/>
  <c r="D206" s="1"/>
  <c r="D205" s="1"/>
  <c r="D125"/>
  <c r="D124" s="1"/>
  <c r="D123" s="1"/>
  <c r="D155"/>
  <c r="D154" s="1"/>
  <c r="D153" s="1"/>
  <c r="D265"/>
  <c r="D264"/>
  <c r="D259"/>
  <c r="D198"/>
  <c r="D197" s="1"/>
  <c r="D143"/>
  <c r="D142" s="1"/>
  <c r="D115"/>
  <c r="D97"/>
  <c r="D95" s="1"/>
  <c r="D26"/>
  <c r="D34"/>
  <c r="D33" s="1"/>
  <c r="D113" l="1"/>
  <c r="D114"/>
  <c r="D456"/>
  <c r="D455" s="1"/>
  <c r="D454" s="1"/>
  <c r="D350"/>
  <c r="D328"/>
  <c r="D327" s="1"/>
  <c r="D309" s="1"/>
  <c r="D413"/>
  <c r="D412" s="1"/>
  <c r="D47"/>
  <c r="D20"/>
  <c r="D9" s="1"/>
  <c r="D69"/>
  <c r="D104"/>
  <c r="D244"/>
  <c r="D122"/>
  <c r="D96"/>
  <c r="D168"/>
  <c r="D386" l="1"/>
  <c r="D162"/>
  <c r="D46"/>
  <c r="D8" s="1"/>
  <c r="D533" l="1"/>
</calcChain>
</file>

<file path=xl/sharedStrings.xml><?xml version="1.0" encoding="utf-8"?>
<sst xmlns="http://schemas.openxmlformats.org/spreadsheetml/2006/main" count="1060" uniqueCount="451">
  <si>
    <t>Наименование</t>
  </si>
  <si>
    <t>ЦСР</t>
  </si>
  <si>
    <t>ВР</t>
  </si>
  <si>
    <t>Сумма</t>
  </si>
  <si>
    <t>Подпрограмма "Развитие дошкольного образования"</t>
  </si>
  <si>
    <t>Обеспечение деятельности детских дошкольных учреждений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</si>
  <si>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</si>
  <si>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</si>
  <si>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</si>
  <si>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</si>
  <si>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</si>
  <si>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</si>
  <si>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</si>
  <si>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</si>
  <si>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</si>
  <si>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</si>
  <si>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</si>
  <si>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субсидий бюджетным, автономным учреждениям и иным некоммерческим образованиям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</si>
  <si>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</si>
  <si>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Иные закупки товаров, работ и услуг для обеспечения государственных (муниципальных) нужд*</t>
  </si>
  <si>
    <t>Публичные нормативные социальные выплаты гражданам*</t>
  </si>
  <si>
    <t>Субсидии бюджетным учреждениям*</t>
  </si>
  <si>
    <t>Подпрограмма "Развитие общего образования"</t>
  </si>
  <si>
    <t>Обеспечение деятельности школ-детских садов, школ начальных, неполные средних и средних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</si>
  <si>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</si>
  <si>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</si>
  <si>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</si>
  <si>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</si>
  <si>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</si>
  <si>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</si>
  <si>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 xml:space="preserve"> Социальные выплаты гражданам, кроме публичных нормативных социальных выплат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</si>
  <si>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</si>
  <si>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</si>
  <si>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</si>
  <si>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Подпрограмма "Дополнительное образование и воспитание детей»</t>
  </si>
  <si>
    <t>Обеспечение деятельности учреждения по внешкольной работе с детьми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</si>
  <si>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</si>
  <si>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</si>
  <si>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Центральный аппарат</t>
  </si>
  <si>
    <t>Муниципальная программа "Развитие физической культуры и спорта в городе Серпухове на 2014-2018 годы"</t>
  </si>
  <si>
    <t>Мероприятия в области спорта, физической культуры и туризма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</si>
  <si>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</si>
  <si>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</si>
  <si>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</si>
  <si>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Обеспечение деятельности учреждений по организационно-воспитательной работы с молодежью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</si>
  <si>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</si>
  <si>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Подпрограмма "Организация досуга, предоставление услуг в сфере культуры"</t>
  </si>
  <si>
    <t>Обеспечение деятельности учреждений культуры</t>
  </si>
  <si>
    <t>Субсидии автономным учреждениям</t>
  </si>
  <si>
    <t>Обеспечение деятельности музеев и постоянных выставок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</si>
  <si>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</si>
  <si>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</si>
  <si>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 xml:space="preserve">Мероприятия в сфере культуры и кинематографии </t>
  </si>
  <si>
    <t>Подпрограмма "Развитие парковых территорий, парков культуры и отдыха"</t>
  </si>
  <si>
    <t xml:space="preserve">Подпрограмма "Обеспечивающая подпрограмма" 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</si>
  <si>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</si>
  <si>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Содержание службы спасателей МУ "АСС"Юпитер"</t>
  </si>
  <si>
    <t>Содержание Единой диспетчерской службы  МУ "АСС"Юпитер"</t>
  </si>
  <si>
    <t>Создание резервов финансовых и материальных ресурсов для ликвидации ЧС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</si>
  <si>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</si>
  <si>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</si>
  <si>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</si>
  <si>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Обеспечение первичных мер пожарной безопасности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</si>
  <si>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</si>
  <si>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"Экология и охрана окружающей среды городского округа Серпухов на 2015-2019 годы"</t>
  </si>
  <si>
    <t>Подпрограмма "Охрана окружающей среды"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</si>
  <si>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</si>
  <si>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</si>
  <si>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 xml:space="preserve">Подпрограмма «Доступная среда на 2015-2019 годы» </t>
  </si>
  <si>
    <t>Подпрограмма "Организация выплаты гражданам субсидий на оплату жилого помещения и коммунальных услуг на 2015-2019 годы"</t>
  </si>
  <si>
    <t>Муниципальная программа "Жилище на 2015-2019 годы"</t>
  </si>
  <si>
    <t xml:space="preserve">Обеспечение жильем молодых семей 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</si>
  <si>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</si>
  <si>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</si>
  <si>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Содержание жилищного фонда</t>
  </si>
  <si>
    <t>Муниципальная программа "Развитие транспортной системы городского округа Серпухов на 2015-2019 годы"</t>
  </si>
  <si>
    <t>Подпрограмма "Содержание и ремонт дорожного хозяйства, обеспечение безопасности на дорогах Серпухова"</t>
  </si>
  <si>
    <t>Подпрограмма "Обеспечение доступности услуг пассажирского транспорта для населения на 2015-2019 годы"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</si>
  <si>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</si>
  <si>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Муниципальная программа "Муниципальное управление г.Серпухова на 2015-2019 годы"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</si>
  <si>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</si>
  <si>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</si>
  <si>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Содержание учреждения по обеспечению деятельности Администрации города Серпухова</t>
  </si>
  <si>
    <t>Информирование населения о нормативно-правовых актах, принятыми исполнительными органами местного самоуправления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</si>
  <si>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</si>
  <si>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"Управление муниципальными финансами на 2015-2019 годы"</t>
  </si>
  <si>
    <t>Обслуживание муниципального долга</t>
  </si>
  <si>
    <t>Обслуживание государственного (муниципального) долга</t>
  </si>
  <si>
    <t>Подпрограмма "Развитие архивного дела г. Серпухова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</si>
  <si>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</si>
  <si>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"Управление и распоряжение муниципальным имуществом города Серпухова на 2015-2019 годы"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</si>
  <si>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</si>
  <si>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</si>
  <si>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</si>
  <si>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</si>
  <si>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</si>
  <si>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Подпрограмма "Развитие муниципальной службы городского округа Серпухов Московской области на 2015-2019 годы"</t>
  </si>
  <si>
    <t>Повышение профессиональной компетенции муниципальных служащих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</si>
  <si>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</si>
  <si>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Поддержка субъектов малого и среднего предпринимательства, реализующих программы модернизации производства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</si>
  <si>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</si>
  <si>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социального предпринимательства и предпринимательства</t>
  </si>
  <si>
    <t>Муниципальная программа "Предпринимательство города Серпухова"</t>
  </si>
  <si>
    <t>Подпрограмма "Развитие потребительского рынка и услуг"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</si>
  <si>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</si>
  <si>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</si>
  <si>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Глава муниципального образования</t>
  </si>
  <si>
    <t>Непрограммные расходы бюджета муниципального образования</t>
  </si>
  <si>
    <t xml:space="preserve">Резервные фонды исполнительных органов местных администраций </t>
  </si>
  <si>
    <t>Резервные средства</t>
  </si>
  <si>
    <t>Мероприятия по обеспечению  мобилизационной готовности экономики</t>
  </si>
  <si>
    <t xml:space="preserve">Выплаты дополнительного материального обеспечения,  доплат к пенсиям, пособий и компенсаций  </t>
  </si>
  <si>
    <t>тыс. рублей</t>
  </si>
  <si>
    <t>01 0 00 00000</t>
  </si>
  <si>
    <t>01 2 00 00000</t>
  </si>
  <si>
    <t>Основное мероприятие "Создание механизмов, обеспечивающих равный доступ к качественному общему образованию"</t>
  </si>
  <si>
    <t>01 2 02 00000</t>
  </si>
  <si>
    <t xml:space="preserve">01 2 02 60680 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</si>
  <si>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</si>
  <si>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"Реализация федерального государственного образовательного стандарта дошкольного образования"</t>
  </si>
  <si>
    <t>Основное мероприятие "Повышение эффективности деятельности дошкольных образовательных организаций"</t>
  </si>
  <si>
    <t>01 1 00 00000</t>
  </si>
  <si>
    <t>01 1 01 00000</t>
  </si>
  <si>
    <t>01 1 01 01190</t>
  </si>
  <si>
    <t>01 1 01 62120</t>
  </si>
  <si>
    <t>01 1 01 62330</t>
  </si>
  <si>
    <t>01 1 03 00000</t>
  </si>
  <si>
    <t>01 1 03  62110</t>
  </si>
  <si>
    <t>01 1 04 00000</t>
  </si>
  <si>
    <t>01 1 04 01190</t>
  </si>
  <si>
    <t>01 1 04  62110</t>
  </si>
  <si>
    <t>01 1 03 62140</t>
  </si>
  <si>
    <t>01 2 01 00000</t>
  </si>
  <si>
    <t>01 2 01 01190</t>
  </si>
  <si>
    <t>01 2 01 62200</t>
  </si>
  <si>
    <t>01 2 01 62210</t>
  </si>
  <si>
    <t>01 2 01 62220</t>
  </si>
  <si>
    <t>01 2 01 62230</t>
  </si>
  <si>
    <t>01 2 02 01190</t>
  </si>
  <si>
    <t>01 2 02 40030</t>
  </si>
  <si>
    <t>01 3 00 00000</t>
  </si>
  <si>
    <t>01 3 01 00000</t>
  </si>
  <si>
    <t>01 3 01 01190</t>
  </si>
  <si>
    <t>Основное мероприятие "Повышение эффективности деятельности образовательных организаций"</t>
  </si>
  <si>
    <t>01 4 00 00000</t>
  </si>
  <si>
    <t>01 4 01 00000</t>
  </si>
  <si>
    <t>01 4 01 01190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</si>
  <si>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</si>
  <si>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01 5 00 00000</t>
  </si>
  <si>
    <t>01 5 01 00000</t>
  </si>
  <si>
    <t>01 5 01 00190</t>
  </si>
  <si>
    <t>Основное мероприятия "Подготовка спортивного резерва города Серпухова Московской области"</t>
  </si>
  <si>
    <t>02 0 00 00000</t>
  </si>
  <si>
    <t>02 0 02 00000</t>
  </si>
  <si>
    <t>02 0 02 01190</t>
  </si>
  <si>
    <t>Обеспечение деятельности учреждений физической культуры и спорта</t>
  </si>
  <si>
    <t>02 0 01 00000</t>
  </si>
  <si>
    <t>02 0 01 01190</t>
  </si>
  <si>
    <t xml:space="preserve">  02 0 01 20340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</si>
  <si>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</si>
  <si>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</si>
  <si>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</si>
  <si>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</si>
  <si>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02 0 03 20340</t>
  </si>
  <si>
    <t>03 0 00 00000</t>
  </si>
  <si>
    <t>03 0 01 00000</t>
  </si>
  <si>
    <t>03 0 01 01190</t>
  </si>
  <si>
    <t>Муниципальная программа "Культура Серпухова на 2015-2019 годы"</t>
  </si>
  <si>
    <t>Основное мероприятие "Охрана и сохранение объектов культурного наследия, находящихся в муниципальной собственности"</t>
  </si>
  <si>
    <t xml:space="preserve">Основное мероприятие "Обеспечение выполнения функций учреждений клубного типа и театров" </t>
  </si>
  <si>
    <t>Субсидии бюджетным  учреждениям</t>
  </si>
  <si>
    <t>Основное мероприятие " Организация мероприятий в сфере культуры"</t>
  </si>
  <si>
    <t>04 0 00 00000</t>
  </si>
  <si>
    <t>04 1 00 00000</t>
  </si>
  <si>
    <t>04 1 01 00000</t>
  </si>
  <si>
    <t>04 1 01 20300</t>
  </si>
  <si>
    <t>04 2 00 00000</t>
  </si>
  <si>
    <t>04 2 01 00000</t>
  </si>
  <si>
    <t>04 2 01 03190</t>
  </si>
  <si>
    <t>04 2 02 00000</t>
  </si>
  <si>
    <t>04 2 02 01190</t>
  </si>
  <si>
    <t>04 2 02 04190</t>
  </si>
  <si>
    <t>04 2 03 00000</t>
  </si>
  <si>
    <t>04 2 03 02190</t>
  </si>
  <si>
    <t>04 2 04 00000</t>
  </si>
  <si>
    <t>04 2 04 20320</t>
  </si>
  <si>
    <t>Мероприятия по проведению капитального ремонта и
технического переоснащения муниципальных организаций
дополнительного образования детей в Московской области,
осуществляющих деятельность в сфере культуры</t>
  </si>
  <si>
    <t>04 3 00 00000</t>
  </si>
  <si>
    <t>04 3 01 00000</t>
  </si>
  <si>
    <t>04 3 01 62360</t>
  </si>
  <si>
    <t xml:space="preserve">Основное мероприятие"Обеспечение развития парковых территорий, парков культуры и отдыха" </t>
  </si>
  <si>
    <t>04 4 00 00000</t>
  </si>
  <si>
    <t>04 4 01 00000</t>
  </si>
  <si>
    <t>04 4 01 05190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</si>
  <si>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</si>
  <si>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04 6 00 00000</t>
  </si>
  <si>
    <t>04 6 01 00000</t>
  </si>
  <si>
    <t>04 6 01 01190</t>
  </si>
  <si>
    <t>Основное мероприятие " Организация осуществления функций и полномочий в сфере культуры"</t>
  </si>
  <si>
    <t>04 7 00 00000</t>
  </si>
  <si>
    <t>04 7 01 00000</t>
  </si>
  <si>
    <t>04 7 01 00190</t>
  </si>
  <si>
    <t>05 0 00 00000</t>
  </si>
  <si>
    <t>05 0 01 00000</t>
  </si>
  <si>
    <t>05 0 01 20280</t>
  </si>
  <si>
    <t>Основное мероприятие "Развитие комплексной системы информирования и оповещения населения в местах массового пребывания"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</si>
  <si>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</si>
  <si>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Основное мероприятие "Обеспечение мероприятий по гражданской обороне"</t>
  </si>
  <si>
    <t>Мероприятия по гражданской обороне</t>
  </si>
  <si>
    <t>06 0 00 00000</t>
  </si>
  <si>
    <t>06 1 00 00000</t>
  </si>
  <si>
    <t>06 1 03 00000</t>
  </si>
  <si>
    <t>06 1 03 01190</t>
  </si>
  <si>
    <t>06 1 03 02190</t>
  </si>
  <si>
    <t>06 1 03 20050</t>
  </si>
  <si>
    <t>06 1 03 20060</t>
  </si>
  <si>
    <t>06 2 00 00000</t>
  </si>
  <si>
    <t>06 2 02 00000</t>
  </si>
  <si>
    <t>06 2 02 20070</t>
  </si>
  <si>
    <t>06 4 00 00000</t>
  </si>
  <si>
    <t>06 4 01 00000</t>
  </si>
  <si>
    <t>06 4 01 20080</t>
  </si>
  <si>
    <t>Основное мероприятие "Обеспечение мероприятий по повышению уровня пожарной безопасности"</t>
  </si>
  <si>
    <t>06 3 00 00000</t>
  </si>
  <si>
    <t>06 3 01 00000</t>
  </si>
  <si>
    <t>06 3 01 20090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</si>
  <si>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</si>
  <si>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06 5 00 00000</t>
  </si>
  <si>
    <t>06 5 01 00000</t>
  </si>
  <si>
    <t>06 5 01 20100</t>
  </si>
  <si>
    <t>06 5 01 20510</t>
  </si>
  <si>
    <t>Основное мероприятие "Создание стабильной экологической обстановки на территории муниципального образования"</t>
  </si>
  <si>
    <t>Основное мероприятие "Оздоровление природной окружающей среды"</t>
  </si>
  <si>
    <t>07 0 00 00000</t>
  </si>
  <si>
    <t>07 1 00 00000</t>
  </si>
  <si>
    <t>07 1 01 00000</t>
  </si>
  <si>
    <t>07 1 01 20420</t>
  </si>
  <si>
    <t>07 3 00 00000</t>
  </si>
  <si>
    <t>07 3 01 00000</t>
  </si>
  <si>
    <t>07 3 01 20420</t>
  </si>
  <si>
    <t>08 0 00 00000</t>
  </si>
  <si>
    <t>08 0 02 00000</t>
  </si>
  <si>
    <t>08 0 02 20410</t>
  </si>
  <si>
    <t>Муниципальная программа "Социальная поддержка жителей города  Серпухова на 2015-2019 годы "</t>
  </si>
  <si>
    <t>Основное мероприятие " Создание условий и механизмов по оказанию медицинской помощи"</t>
  </si>
  <si>
    <t>09 0 00 00000</t>
  </si>
  <si>
    <t>09 1 00 00000</t>
  </si>
  <si>
    <t>09 1 02  00000</t>
  </si>
  <si>
    <t>09 1 02 62080</t>
  </si>
  <si>
    <t>Приспособление социально-значимых объектов к потребностям инвалидов</t>
  </si>
  <si>
    <t>Основное мероприятие "Обеспечение предоставления гражданам субсидий на оплату жилого помещения и коммунальных услуг"</t>
  </si>
  <si>
    <t>Исполнение и выплата субсидий на оплату жилого помещения и коммунальных услуг</t>
  </si>
  <si>
    <t>09 2 00 00000</t>
  </si>
  <si>
    <t>09 2 02 00000</t>
  </si>
  <si>
    <t>09 2 02 20230</t>
  </si>
  <si>
    <t>09 3 00 00000</t>
  </si>
  <si>
    <t>09 3 01 00000</t>
  </si>
  <si>
    <t>09 3 01 61410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</si>
  <si>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</si>
  <si>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</si>
  <si>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</si>
  <si>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10 0 01 60820</t>
  </si>
  <si>
    <t>10 0 01 20250</t>
  </si>
  <si>
    <t>10 0 01 51350</t>
  </si>
  <si>
    <t>13 0 00 00000</t>
  </si>
  <si>
    <t>13 1 00 00000</t>
  </si>
  <si>
    <t>13 1 01 00000</t>
  </si>
  <si>
    <t>13 1 01 00190</t>
  </si>
  <si>
    <t>11 0 00 00000</t>
  </si>
  <si>
    <t>Подпрограмма "Содержание и развитие объектов жилищного хозяйства и коммунальной инфраструктуры"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</si>
  <si>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</si>
  <si>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</si>
  <si>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</si>
  <si>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11 1 01 20460</t>
  </si>
  <si>
    <t>Подпрограмма "Благоустройство города Серпухова"</t>
  </si>
  <si>
    <t>11 2 00 00000</t>
  </si>
  <si>
    <t>Основное мероприятие "Обеспечение комфортного пребывания населения на городских и дворовых территорий"</t>
  </si>
  <si>
    <t>11 2 01 00000</t>
  </si>
  <si>
    <t>11 2 01 20430</t>
  </si>
  <si>
    <t>12 0 00 00000</t>
  </si>
  <si>
    <t>12 1 00 00000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</si>
  <si>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</si>
  <si>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12 1 01 00000</t>
  </si>
  <si>
    <t>Содержание дорог общего пользования, тротуаров,  пешеходных дорожек, остановочных комплексов</t>
  </si>
  <si>
    <t>12 1 01 20130</t>
  </si>
  <si>
    <t>Основное мероприятие "Приведение дорог к нормативным требованиям"</t>
  </si>
  <si>
    <t>12 1 02 00000</t>
  </si>
  <si>
    <t>Капитальный ремонт дорог общего пользования</t>
  </si>
  <si>
    <t>12 1 02 20130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</si>
  <si>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</si>
  <si>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</si>
  <si>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</si>
  <si>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12 2 01 20120</t>
  </si>
  <si>
    <t>13 3 00 00000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</si>
  <si>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</si>
  <si>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13 3 01 00000</t>
  </si>
  <si>
    <t>13 3 01 00190</t>
  </si>
  <si>
    <t>13 3 01 60690</t>
  </si>
  <si>
    <t>13 6 00 00000</t>
  </si>
  <si>
    <t>13 6 01 00000</t>
  </si>
  <si>
    <t>13 6 01 20020</t>
  </si>
  <si>
    <t>13 6 03 00000</t>
  </si>
  <si>
    <t>13 6 03 20030</t>
  </si>
  <si>
    <t>13 1 01 01190</t>
  </si>
  <si>
    <t>13 1 01 20040</t>
  </si>
  <si>
    <t>13 4 00 00000</t>
  </si>
  <si>
    <t xml:space="preserve">Мероприятия в сфере наружной рекламы и контроль за оборотом наружной рекламы </t>
  </si>
  <si>
    <t>13 5 00 00000</t>
  </si>
  <si>
    <t>13 5 01 00000</t>
  </si>
  <si>
    <t>13 5 01 01190</t>
  </si>
  <si>
    <t>13 2 00 00000</t>
  </si>
  <si>
    <t>13 2 03 00000</t>
  </si>
  <si>
    <t>13 2 03 20260</t>
  </si>
  <si>
    <t>13 4 02 00000</t>
  </si>
  <si>
    <t>13 4 02 20350</t>
  </si>
  <si>
    <t>Основное мероприятие "Совершенствование учета муниципального имущества"</t>
  </si>
  <si>
    <t>13 4 04 00000</t>
  </si>
  <si>
    <t>13 4 04 20360</t>
  </si>
  <si>
    <t>Основное мероприятие "Осуществление эффективного управления и распоряжения земельными участками, находящихся в собственности муниципального образования"</t>
  </si>
  <si>
    <t>13 4 06 00000</t>
  </si>
  <si>
    <t>13 4 06 20460</t>
  </si>
  <si>
    <t>15 0 00 00000</t>
  </si>
  <si>
    <t>15 1 00 00000</t>
  </si>
  <si>
    <t>Основное мероприятие "Развитие и совершенствование системы организации похоронного дела"</t>
  </si>
  <si>
    <t>15 1 02 00000</t>
  </si>
  <si>
    <t xml:space="preserve">Обеспечение деятельности учреждения в сфере похоронного дела </t>
  </si>
  <si>
    <t>15 1 02 01190</t>
  </si>
  <si>
    <t>15 1 02 20380</t>
  </si>
  <si>
    <t>15 3 00 00000</t>
  </si>
  <si>
    <t>Основное мероприятие "Увеличение вклада малого и среднего предпринимательства в экономику города"</t>
  </si>
  <si>
    <t>15 3 02 00000</t>
  </si>
  <si>
    <t>15 3 02 20140</t>
  </si>
  <si>
    <t>15 3 02 20150</t>
  </si>
  <si>
    <t>95 0 00 00000</t>
  </si>
  <si>
    <t>95 0 00 03000</t>
  </si>
  <si>
    <t>96 0 00 00000</t>
  </si>
  <si>
    <t>96 0 00 00010</t>
  </si>
  <si>
    <t>96 0 00 00030</t>
  </si>
  <si>
    <t>96 0 00 00050</t>
  </si>
  <si>
    <t>96 0 00 00070</t>
  </si>
  <si>
    <t>95 0 00 04000</t>
  </si>
  <si>
    <t>Проектирование художественного освещения города</t>
  </si>
  <si>
    <t>96 0 00 00080</t>
  </si>
  <si>
    <t>Нормативы градостроительного проектирования</t>
  </si>
  <si>
    <t>96 0 00 00090</t>
  </si>
  <si>
    <t>96 0 00 00100</t>
  </si>
  <si>
    <t>Итого расходов</t>
  </si>
  <si>
    <t>Основное мероприятие "Реализация федеральных государственных образовательных стандартов общего образования"</t>
  </si>
  <si>
    <t>01 2 05 00000</t>
  </si>
  <si>
    <t>01 2 05 62250</t>
  </si>
  <si>
    <t>01 2 07 00000</t>
  </si>
  <si>
    <t>01 2 07 62240</t>
  </si>
  <si>
    <t>Социальные выплаты гражданам, кроме публичных нормативных социальных выплат*</t>
  </si>
  <si>
    <t>02 0 02 20340</t>
  </si>
  <si>
    <t>Озеленение городских и дворовых территорий</t>
  </si>
  <si>
    <t>11 2 01 20420</t>
  </si>
  <si>
    <t>09 3 01 61420</t>
  </si>
  <si>
    <t>Муниципальная программа "Молодое поколение Серпухова на 2015 - 2019 годы"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</si>
  <si>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</si>
  <si>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</si>
  <si>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</si>
  <si>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</si>
  <si>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>Подпрограмма " Создание условий для оказания медицинской помощи населению г. Серпухова на 2015- 2019 годы"</t>
  </si>
  <si>
    <t>Капитальный ремонт общего имущества многоквартирных домов</t>
  </si>
  <si>
    <t>11 1 01 20160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</si>
  <si>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</si>
  <si>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Основное мероприятие "Информационная поддержка органов местного самоуправления города Серпухова по социально-значимым вопросам"</t>
  </si>
  <si>
    <t>Основное мероприятие "Обеспечение деятельности Администрации  города Серпухова"</t>
  </si>
  <si>
    <t>16 0 00 00000</t>
  </si>
  <si>
    <t>16 0 02 00000</t>
  </si>
  <si>
    <t>16 0 02 20010</t>
  </si>
  <si>
    <t>16 0 03 00000</t>
  </si>
  <si>
    <t>16 0 03 20010</t>
  </si>
  <si>
    <t>16 0 04 20010</t>
  </si>
  <si>
    <t>16 0 05 00000</t>
  </si>
  <si>
    <t>16 0 05 20370</t>
  </si>
  <si>
    <t>Основное мероприятие "Повышение эффективности процессов управления всех уровней"</t>
  </si>
  <si>
    <t>Развитие информационных систем и ресурсов с целью повышения эффективности муниципального управления</t>
  </si>
  <si>
    <t>17 0 00 00000</t>
  </si>
  <si>
    <t>17 0 01 00000</t>
  </si>
  <si>
    <t>17 0 01 20530</t>
  </si>
  <si>
    <t>17 0 02 00000</t>
  </si>
  <si>
    <t>17 0 02 20560</t>
  </si>
  <si>
    <t>16 0 04 00000</t>
  </si>
  <si>
    <t>Подпрограмма "Дополнительное образование в сфере культуры и искусства"</t>
  </si>
  <si>
    <t>Мероприятия по организации отдыха детей в каникулярное время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</si>
  <si>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</si>
  <si>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</si>
  <si>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Основное мероприятие "Повышение уровня доступности социально-значимых объектов инфраструктуры г.Серпухова для инвалидов и маломобильных групп населения"</t>
  </si>
  <si>
    <t xml:space="preserve">Приобретение земельных участков в собственность муниципального образования с целью их бесплатного предоставления многодетным семьям </t>
  </si>
  <si>
    <t>13 4 04 20180</t>
  </si>
  <si>
    <t>Основное мероприятие "Обеспечение доступа к музейным фондам"</t>
  </si>
  <si>
    <t>Подпрограмма "Укрепление материально-технической базы муниципальных учреждений в сфере культуры"</t>
  </si>
  <si>
    <t>Муниципальная программа "Безопасный  Серпухов на 2015-2019 годы"</t>
  </si>
  <si>
    <t>Подпрограмма "Профилактика преступлений и иных правонарушений на территории города Серпухова на 2015-2019 годы"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</si>
  <si>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</si>
  <si>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Прочее благоустройство городских и дворовых территорий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</si>
  <si>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</si>
  <si>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 xml:space="preserve">Основное мероприятие "Информирование населения о деятельности органов местного самоуправления посредством наружной рекламы" </t>
  </si>
  <si>
    <t>Содержание системы уличного освещения.</t>
  </si>
  <si>
    <t>08 0 02 20550</t>
  </si>
  <si>
    <t>Организация перевозки детей -инвалидов к месту обучения и месту жительства</t>
  </si>
  <si>
    <t>09 2 02 20270</t>
  </si>
  <si>
    <t>Основное мероприятие "Снижение затрат на потребление энергетических ресурсов в бюджетной сфере, жилищном хозяйстве"</t>
  </si>
  <si>
    <t>Председатель Комитета по финансам и налоговой политике Администрации г. Серпухова</t>
  </si>
  <si>
    <t>Киселев О.В.</t>
  </si>
  <si>
    <t>Капитальный ремонт и переоснащение учреждений в сфере культуры</t>
  </si>
  <si>
    <t>Основное мероприятие "Обновление состава  и компетенций педагогических работников, создание механизмов мотивации педагогов к повышению качества работ и непрерывному профессиональному развитию "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</si>
  <si>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</si>
  <si>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</si>
  <si>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Основное мероприятие "Организация библиотечного обслуживания населения муниципальными библиотеками"</t>
  </si>
  <si>
    <t>Профилактика правонарушений, направленная на активизацию борьбы с преступностью, наркоманией, незаконной миграцией</t>
  </si>
  <si>
    <t xml:space="preserve">Своевременное и полное обеспечение муниципальных служащих и  иных категорий работников </t>
  </si>
  <si>
    <t>Основное мероприятие "Создание условий для снижения  административных барьеров"</t>
  </si>
  <si>
    <t>Основное мероприятие "Повышение профессиональной компетенции муниципальных служащих"</t>
  </si>
  <si>
    <t>Подпрограмма "Развитие малого и среднего предпринимательства в г. Серпухове"</t>
  </si>
  <si>
    <t>Основное мероприятие "Развитие базовой информационно-технической инфраструктуры и информационных систем"</t>
  </si>
  <si>
    <t>Комплексная схема организации дорожного движения</t>
  </si>
  <si>
    <t>Муниципальная программа "Развитие образования и воспитания детей городского округа Серпухов на 2015-2019 годы"</t>
  </si>
  <si>
    <t>04 3 01 20490</t>
  </si>
  <si>
    <t>Муниципальная целевая программа "Развитие системы отдыха и оздоровления детей на 2015-2019 годы"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</si>
  <si>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г.Серпухове на 2016-2020 годы"</t>
  </si>
  <si>
    <t>Распределение бюджетных ассигнований по целевым статьям (муниципальным программам города Серпухова и непрограммным направлениям деятельности), группам и подгруппам видов расходов классификации расходов бюджета города Серпухова на 2016 год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</si>
  <si>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</si>
  <si>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Основное мероприятие "Сохранение и развитие форм и моделей организации отдыха и оздоровления детей"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</si>
  <si>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 "</t>
  </si>
  <si>
    <t>Основное мероприятие "Совершенствование системы управления муниципальным долгом города Серпухова"</t>
  </si>
  <si>
    <t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</si>
  <si>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</si>
  <si>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>Муниципальная программа "Энергосбережение и повышение энергетической эффективности на территории города Серпухова на 2012-2020 годы"</t>
  </si>
  <si>
    <t>Оптимизация режимов работы системы освещения улиц, сооветствующим нормативам</t>
  </si>
  <si>
    <t>Сохранение и охрана мемориалов и памятников Воинской славы</t>
  </si>
  <si>
    <t>Снижение затрат на потребление энергетических ресурсов в учреждениях бюджетной сферы</t>
  </si>
  <si>
    <t>08 0 02 20500</t>
  </si>
  <si>
    <t>Проведение мероприятий по вырубке аварийных и больных деревьев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</si>
  <si>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</si>
  <si>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Подпрограмма "Обеспечение деятельности подведомственных учреждений Комитета по образованию Администрации города Серпухова"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</si>
  <si>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</si>
  <si>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Основное мероприятие "Создание системы мер по обеспечению безопасности жителей муниципального образования"</t>
  </si>
  <si>
    <t>Основное мероприятие "Модернизация материально-технической базы муниципальных учреждений в сфере  культуры путем проведения капитального ремонта технического переоснащения и реконструкции"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</si>
  <si>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</si>
  <si>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13 1 01 62140</t>
  </si>
  <si>
    <t xml:space="preserve">Приложение № 8                                                                                к решению Совета депутатов                            г.Серпухова                                                           от ____ №______       </t>
  </si>
  <si>
    <t>Обеспечение деятельности централизованной бухгалтерии</t>
  </si>
  <si>
    <t>04 7 01 01190</t>
  </si>
  <si>
    <t>Подпрограмма "Обеспечение безопасности гидротехнических сооружений на 2015-2019 годы"</t>
  </si>
  <si>
    <t>Основное мероприятие "Обеспечение безопасности гидротехнических сооружений"</t>
  </si>
  <si>
    <t>Разработка проектно-сметной документации</t>
  </si>
  <si>
    <t>07 2 00 00000</t>
  </si>
  <si>
    <t>07 2 01 00000</t>
  </si>
  <si>
    <t>07 2 01 20570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</si>
</sst>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/>
    <xf numFmtId="164" fontId="3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0" fontId="10" fillId="0" borderId="0" xfId="0" applyFont="1"/>
    <xf numFmtId="49" fontId="1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wrapText="1"/>
    </xf>
    <xf numFmtId="0" fontId="1" fillId="0" borderId="1" xfId="0" quotePrefix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5" fillId="0" borderId="1" xfId="0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0" fontId="12" fillId="0" borderId="1" xfId="0" applyFont="1" applyFill="1" applyBorder="1" applyAlignment="1"/>
    <xf numFmtId="0" fontId="14" fillId="0" borderId="0" xfId="0" applyFont="1" applyFill="1"/>
    <xf numFmtId="0" fontId="14" fillId="0" borderId="0" xfId="0" applyFont="1"/>
    <xf numFmtId="164" fontId="14" fillId="0" borderId="0" xfId="0" applyNumberFormat="1" applyFont="1"/>
    <xf numFmtId="0" fontId="14" fillId="0" borderId="1" xfId="0" applyFont="1" applyFill="1" applyBorder="1" applyAlignment="1"/>
    <xf numFmtId="164" fontId="15" fillId="0" borderId="1" xfId="0" applyNumberFormat="1" applyFont="1" applyFill="1" applyBorder="1" applyAlignment="1"/>
    <xf numFmtId="165" fontId="15" fillId="0" borderId="0" xfId="0" applyNumberFormat="1" applyFont="1"/>
    <xf numFmtId="164" fontId="15" fillId="0" borderId="0" xfId="0" applyNumberFormat="1" applyFont="1"/>
    <xf numFmtId="49" fontId="3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3" fillId="2" borderId="1" xfId="0" applyNumberFormat="1" applyFont="1" applyFill="1" applyBorder="1" applyAlignment="1">
      <alignment horizontal="right" wrapText="1"/>
    </xf>
    <xf numFmtId="0" fontId="15" fillId="0" borderId="0" xfId="0" applyFont="1"/>
    <xf numFmtId="49" fontId="16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 wrapText="1"/>
    </xf>
    <xf numFmtId="0" fontId="17" fillId="0" borderId="0" xfId="0" applyFont="1"/>
    <xf numFmtId="0" fontId="8" fillId="0" borderId="1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right" wrapText="1"/>
    </xf>
    <xf numFmtId="0" fontId="18" fillId="0" borderId="0" xfId="0" applyFont="1"/>
    <xf numFmtId="49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165" fontId="14" fillId="0" borderId="0" xfId="0" applyNumberFormat="1" applyFont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4" fillId="0" borderId="2" xfId="0" applyFont="1" applyFill="1" applyBorder="1" applyAlignment="1">
      <alignment horizontal="right"/>
    </xf>
    <xf numFmtId="0" fontId="8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6"/>
  <sheetViews>
    <sheetView tabSelected="1" topLeftCell="A299" zoomScale="75" zoomScaleNormal="75" workbookViewId="0">
      <selection activeCell="G304" sqref="G304"/>
    </sheetView>
  </sheetViews>
  <sheetFormatPr defaultRowHeight="13.8"/>
  <cols>
    <col min="1" max="1" width="58" style="38" customWidth="1"/>
    <col min="2" max="2" width="15.21875" style="38" customWidth="1"/>
    <col min="3" max="3" width="7.21875" style="38" customWidth="1"/>
    <col min="4" max="4" width="13.21875" style="38" customWidth="1"/>
    <col min="5" max="5" width="9.88671875" style="39" bestFit="1" customWidth="1"/>
    <col min="6" max="16384" width="8.88671875" style="39"/>
  </cols>
  <sheetData>
    <row r="2" spans="1:4" ht="56.4" customHeight="1">
      <c r="B2" s="73" t="s">
        <v>442</v>
      </c>
      <c r="C2" s="73"/>
      <c r="D2" s="73"/>
    </row>
    <row r="3" spans="1:4" ht="11.4" customHeight="1"/>
    <row r="4" spans="1:4" ht="10.050000000000001" customHeight="1">
      <c r="A4" s="20"/>
      <c r="B4" s="7"/>
      <c r="C4" s="7"/>
      <c r="D4" s="7"/>
    </row>
    <row r="5" spans="1:4" ht="43.95" customHeight="1">
      <c r="A5" s="72" t="s">
        <v>422</v>
      </c>
      <c r="B5" s="72"/>
      <c r="C5" s="72"/>
      <c r="D5" s="72"/>
    </row>
    <row r="6" spans="1:4">
      <c r="C6" s="74" t="s">
        <v>112</v>
      </c>
      <c r="D6" s="74"/>
    </row>
    <row r="7" spans="1:4">
      <c r="A7" s="8" t="s">
        <v>0</v>
      </c>
      <c r="B7" s="8" t="s">
        <v>1</v>
      </c>
      <c r="C7" s="8" t="s">
        <v>2</v>
      </c>
      <c r="D7" s="8" t="s">
        <v>3</v>
      </c>
    </row>
    <row r="8" spans="1:4" ht="39.6">
      <c r="A8" s="3" t="s">
        <v>418</v>
      </c>
      <c r="B8" s="16" t="s">
        <v>113</v>
      </c>
      <c r="C8" s="31"/>
      <c r="D8" s="9">
        <f>D9+D46+D95+D104+D113</f>
        <v>1881691.0999999999</v>
      </c>
    </row>
    <row r="9" spans="1:4" s="62" customFormat="1" ht="14.4">
      <c r="A9" s="60" t="s">
        <v>4</v>
      </c>
      <c r="B9" s="57" t="s">
        <v>121</v>
      </c>
      <c r="C9" s="33"/>
      <c r="D9" s="61">
        <f>D10+D33+D20</f>
        <v>910452.2</v>
      </c>
    </row>
    <row r="10" spans="1:4" ht="39.6">
      <c r="A10" s="25" t="s">
        <v>387</v>
      </c>
      <c r="B10" s="17" t="s">
        <v>122</v>
      </c>
      <c r="C10" s="32"/>
      <c r="D10" s="5">
        <f>D11+D14+D17</f>
        <v>14755</v>
      </c>
    </row>
    <row r="11" spans="1:4">
      <c r="A11" s="2" t="s">
        <v>5</v>
      </c>
      <c r="B11" s="17" t="s">
        <v>123</v>
      </c>
      <c r="C11" s="32"/>
      <c r="D11" s="5">
        <f>D12</f>
        <v>500</v>
      </c>
    </row>
    <row r="12" spans="1:4">
      <c r="A12" s="2" t="s">
        <v>14</v>
      </c>
      <c r="B12" s="17" t="s">
        <v>123</v>
      </c>
      <c r="C12" s="32">
        <v>800</v>
      </c>
      <c r="D12" s="5">
        <f>D13</f>
        <v>500</v>
      </c>
    </row>
    <row r="13" spans="1:4" ht="39.6">
      <c r="A13" s="2" t="s">
        <v>100</v>
      </c>
      <c r="B13" s="17" t="s">
        <v>123</v>
      </c>
      <c r="C13" s="32">
        <v>810</v>
      </c>
      <c r="D13" s="5">
        <v>500</v>
      </c>
    </row>
    <row r="14" spans="1:4" ht="79.2">
      <c r="A14" s="2" t="s">
        <v>118</v>
      </c>
      <c r="B14" s="17" t="s">
        <v>124</v>
      </c>
      <c r="C14" s="32"/>
      <c r="D14" s="5">
        <f>D15</f>
        <v>7744</v>
      </c>
    </row>
    <row r="15" spans="1:4">
      <c r="A15" s="2" t="s">
        <v>14</v>
      </c>
      <c r="B15" s="17" t="s">
        <v>124</v>
      </c>
      <c r="C15" s="32">
        <v>800</v>
      </c>
      <c r="D15" s="5">
        <f>D16</f>
        <v>7744</v>
      </c>
    </row>
    <row r="16" spans="1:4" ht="39.6">
      <c r="A16" s="2" t="s">
        <v>100</v>
      </c>
      <c r="B16" s="17" t="s">
        <v>124</v>
      </c>
      <c r="C16" s="32">
        <v>810</v>
      </c>
      <c r="D16" s="5">
        <v>7744</v>
      </c>
    </row>
    <row r="17" spans="1:4" ht="52.8">
      <c r="A17" s="2" t="s">
        <v>386</v>
      </c>
      <c r="B17" s="17" t="s">
        <v>125</v>
      </c>
      <c r="C17" s="32"/>
      <c r="D17" s="5">
        <f>D18</f>
        <v>6511</v>
      </c>
    </row>
    <row r="18" spans="1:4">
      <c r="A18" s="2" t="s">
        <v>14</v>
      </c>
      <c r="B18" s="17" t="s">
        <v>125</v>
      </c>
      <c r="C18" s="32">
        <v>800</v>
      </c>
      <c r="D18" s="5">
        <f>D19</f>
        <v>6511</v>
      </c>
    </row>
    <row r="19" spans="1:4" ht="39.6">
      <c r="A19" s="2" t="s">
        <v>100</v>
      </c>
      <c r="B19" s="17" t="s">
        <v>125</v>
      </c>
      <c r="C19" s="32">
        <v>810</v>
      </c>
      <c r="D19" s="5">
        <v>6511</v>
      </c>
    </row>
    <row r="20" spans="1:4" ht="39.6">
      <c r="A20" s="2" t="s">
        <v>119</v>
      </c>
      <c r="B20" s="17" t="s">
        <v>126</v>
      </c>
      <c r="C20" s="32"/>
      <c r="D20" s="5">
        <f>D21+D26</f>
        <v>479030</v>
      </c>
    </row>
    <row r="21" spans="1:4" ht="92.4">
      <c r="A21" s="2" t="s">
        <v>16</v>
      </c>
      <c r="B21" s="17" t="s">
        <v>127</v>
      </c>
      <c r="C21" s="32"/>
      <c r="D21" s="5">
        <f>D22+D24</f>
        <v>440750</v>
      </c>
    </row>
    <row r="22" spans="1:4" ht="52.8">
      <c r="A22" s="22" t="s">
        <v>6</v>
      </c>
      <c r="B22" s="17" t="s">
        <v>127</v>
      </c>
      <c r="C22" s="32">
        <v>100</v>
      </c>
      <c r="D22" s="5">
        <f>D23</f>
        <v>431374</v>
      </c>
    </row>
    <row r="23" spans="1:4">
      <c r="A23" s="22" t="s">
        <v>7</v>
      </c>
      <c r="B23" s="17" t="s">
        <v>127</v>
      </c>
      <c r="C23" s="32">
        <v>110</v>
      </c>
      <c r="D23" s="6">
        <v>431374</v>
      </c>
    </row>
    <row r="24" spans="1:4" ht="26.4">
      <c r="A24" s="2" t="s">
        <v>8</v>
      </c>
      <c r="B24" s="17" t="s">
        <v>127</v>
      </c>
      <c r="C24" s="32">
        <v>200</v>
      </c>
      <c r="D24" s="5">
        <f>D25</f>
        <v>9376</v>
      </c>
    </row>
    <row r="25" spans="1:4" ht="26.4">
      <c r="A25" s="2" t="s">
        <v>9</v>
      </c>
      <c r="B25" s="17" t="s">
        <v>127</v>
      </c>
      <c r="C25" s="32">
        <v>240</v>
      </c>
      <c r="D25" s="5">
        <v>9376</v>
      </c>
    </row>
    <row r="26" spans="1:4" ht="52.8">
      <c r="A26" s="2" t="s">
        <v>18</v>
      </c>
      <c r="B26" s="17" t="s">
        <v>131</v>
      </c>
      <c r="C26" s="32"/>
      <c r="D26" s="6">
        <f>D27+D29+D31</f>
        <v>38280</v>
      </c>
    </row>
    <row r="27" spans="1:4" ht="26.4">
      <c r="A27" s="2" t="s">
        <v>8</v>
      </c>
      <c r="B27" s="17" t="s">
        <v>131</v>
      </c>
      <c r="C27" s="32">
        <v>200</v>
      </c>
      <c r="D27" s="6">
        <f>D28</f>
        <v>751</v>
      </c>
    </row>
    <row r="28" spans="1:4" ht="26.4">
      <c r="A28" s="2" t="s">
        <v>9</v>
      </c>
      <c r="B28" s="17" t="s">
        <v>131</v>
      </c>
      <c r="C28" s="32">
        <v>240</v>
      </c>
      <c r="D28" s="6">
        <v>751</v>
      </c>
    </row>
    <row r="29" spans="1:4">
      <c r="A29" s="2" t="s">
        <v>10</v>
      </c>
      <c r="B29" s="17" t="s">
        <v>131</v>
      </c>
      <c r="C29" s="32">
        <v>300</v>
      </c>
      <c r="D29" s="6">
        <f>D30</f>
        <v>34529</v>
      </c>
    </row>
    <row r="30" spans="1:4">
      <c r="A30" s="2" t="s">
        <v>20</v>
      </c>
      <c r="B30" s="17" t="s">
        <v>131</v>
      </c>
      <c r="C30" s="32">
        <v>310</v>
      </c>
      <c r="D30" s="6">
        <v>34529</v>
      </c>
    </row>
    <row r="31" spans="1:4" ht="26.4">
      <c r="A31" s="2" t="s">
        <v>12</v>
      </c>
      <c r="B31" s="17" t="s">
        <v>131</v>
      </c>
      <c r="C31" s="32">
        <v>600</v>
      </c>
      <c r="D31" s="6">
        <f>D32</f>
        <v>3000</v>
      </c>
    </row>
    <row r="32" spans="1:4">
      <c r="A32" s="25" t="s">
        <v>21</v>
      </c>
      <c r="B32" s="17" t="s">
        <v>131</v>
      </c>
      <c r="C32" s="32">
        <v>610</v>
      </c>
      <c r="D32" s="6">
        <v>3000</v>
      </c>
    </row>
    <row r="33" spans="1:4" ht="26.4">
      <c r="A33" s="2" t="s">
        <v>120</v>
      </c>
      <c r="B33" s="17" t="s">
        <v>128</v>
      </c>
      <c r="C33" s="32"/>
      <c r="D33" s="5">
        <f>D34+D43</f>
        <v>416667.2</v>
      </c>
    </row>
    <row r="34" spans="1:4">
      <c r="A34" s="2" t="s">
        <v>5</v>
      </c>
      <c r="B34" s="17" t="s">
        <v>129</v>
      </c>
      <c r="C34" s="32"/>
      <c r="D34" s="5">
        <f>D35+D37+D39++D41</f>
        <v>356323.2</v>
      </c>
    </row>
    <row r="35" spans="1:4" ht="52.8">
      <c r="A35" s="22" t="s">
        <v>6</v>
      </c>
      <c r="B35" s="17" t="s">
        <v>129</v>
      </c>
      <c r="C35" s="32">
        <v>100</v>
      </c>
      <c r="D35" s="5">
        <f>D36</f>
        <v>101306</v>
      </c>
    </row>
    <row r="36" spans="1:4">
      <c r="A36" s="22" t="s">
        <v>7</v>
      </c>
      <c r="B36" s="17" t="s">
        <v>129</v>
      </c>
      <c r="C36" s="32">
        <v>110</v>
      </c>
      <c r="D36" s="5">
        <v>101306</v>
      </c>
    </row>
    <row r="37" spans="1:4" ht="26.4">
      <c r="A37" s="2" t="s">
        <v>8</v>
      </c>
      <c r="B37" s="17" t="s">
        <v>129</v>
      </c>
      <c r="C37" s="32">
        <v>200</v>
      </c>
      <c r="D37" s="5">
        <f>D38</f>
        <v>199496</v>
      </c>
    </row>
    <row r="38" spans="1:4" ht="26.4">
      <c r="A38" s="2" t="s">
        <v>9</v>
      </c>
      <c r="B38" s="17" t="s">
        <v>129</v>
      </c>
      <c r="C38" s="32">
        <v>240</v>
      </c>
      <c r="D38" s="5">
        <f>201096-1600</f>
        <v>199496</v>
      </c>
    </row>
    <row r="39" spans="1:4" ht="26.4">
      <c r="A39" s="2" t="s">
        <v>12</v>
      </c>
      <c r="B39" s="17" t="s">
        <v>129</v>
      </c>
      <c r="C39" s="32">
        <v>600</v>
      </c>
      <c r="D39" s="5">
        <f>D40</f>
        <v>47483</v>
      </c>
    </row>
    <row r="40" spans="1:4">
      <c r="A40" s="25" t="s">
        <v>13</v>
      </c>
      <c r="B40" s="17" t="s">
        <v>129</v>
      </c>
      <c r="C40" s="32">
        <v>610</v>
      </c>
      <c r="D40" s="5">
        <v>47483</v>
      </c>
    </row>
    <row r="41" spans="1:4">
      <c r="A41" s="2" t="s">
        <v>14</v>
      </c>
      <c r="B41" s="17" t="s">
        <v>129</v>
      </c>
      <c r="C41" s="32">
        <v>800</v>
      </c>
      <c r="D41" s="5">
        <f>D42</f>
        <v>8038.2</v>
      </c>
    </row>
    <row r="42" spans="1:4">
      <c r="A42" s="2" t="s">
        <v>15</v>
      </c>
      <c r="B42" s="17" t="s">
        <v>129</v>
      </c>
      <c r="C42" s="32">
        <v>850</v>
      </c>
      <c r="D42" s="5">
        <v>8038.2</v>
      </c>
    </row>
    <row r="43" spans="1:4" ht="79.2">
      <c r="A43" s="2" t="s">
        <v>118</v>
      </c>
      <c r="B43" s="17" t="s">
        <v>130</v>
      </c>
      <c r="C43" s="32"/>
      <c r="D43" s="5">
        <f>D44</f>
        <v>60344</v>
      </c>
    </row>
    <row r="44" spans="1:4" ht="26.4">
      <c r="A44" s="2" t="s">
        <v>17</v>
      </c>
      <c r="B44" s="17" t="s">
        <v>130</v>
      </c>
      <c r="C44" s="32">
        <v>600</v>
      </c>
      <c r="D44" s="5">
        <f>D45</f>
        <v>60344</v>
      </c>
    </row>
    <row r="45" spans="1:4">
      <c r="A45" s="25" t="s">
        <v>13</v>
      </c>
      <c r="B45" s="17" t="s">
        <v>130</v>
      </c>
      <c r="C45" s="32">
        <v>610</v>
      </c>
      <c r="D45" s="5">
        <v>60344</v>
      </c>
    </row>
    <row r="46" spans="1:4" s="62" customFormat="1" ht="14.4">
      <c r="A46" s="60" t="s">
        <v>22</v>
      </c>
      <c r="B46" s="63" t="s">
        <v>114</v>
      </c>
      <c r="C46" s="33"/>
      <c r="D46" s="61">
        <f>D47+D69+D85+D89</f>
        <v>882509</v>
      </c>
    </row>
    <row r="47" spans="1:4" ht="39.6">
      <c r="A47" s="2" t="s">
        <v>347</v>
      </c>
      <c r="B47" s="17" t="s">
        <v>132</v>
      </c>
      <c r="C47" s="32"/>
      <c r="D47" s="5">
        <f>D48+D55+D60+D63+D66</f>
        <v>726264</v>
      </c>
    </row>
    <row r="48" spans="1:4" ht="26.4">
      <c r="A48" s="25" t="s">
        <v>23</v>
      </c>
      <c r="B48" s="17" t="s">
        <v>133</v>
      </c>
      <c r="C48" s="32"/>
      <c r="D48" s="5">
        <f>D49+D53+D51</f>
        <v>11821</v>
      </c>
    </row>
    <row r="49" spans="1:4" ht="52.8">
      <c r="A49" s="22" t="s">
        <v>6</v>
      </c>
      <c r="B49" s="17" t="s">
        <v>133</v>
      </c>
      <c r="C49" s="32">
        <v>100</v>
      </c>
      <c r="D49" s="5">
        <f>D50</f>
        <v>9489</v>
      </c>
    </row>
    <row r="50" spans="1:4">
      <c r="A50" s="22" t="s">
        <v>7</v>
      </c>
      <c r="B50" s="17" t="s">
        <v>133</v>
      </c>
      <c r="C50" s="32">
        <v>110</v>
      </c>
      <c r="D50" s="5">
        <v>9489</v>
      </c>
    </row>
    <row r="51" spans="1:4" ht="26.4">
      <c r="A51" s="2" t="s">
        <v>8</v>
      </c>
      <c r="B51" s="17" t="s">
        <v>133</v>
      </c>
      <c r="C51" s="32">
        <v>200</v>
      </c>
      <c r="D51" s="6">
        <f>D52</f>
        <v>1080</v>
      </c>
    </row>
    <row r="52" spans="1:4" ht="26.4">
      <c r="A52" s="2" t="s">
        <v>9</v>
      </c>
      <c r="B52" s="17" t="s">
        <v>133</v>
      </c>
      <c r="C52" s="32">
        <v>240</v>
      </c>
      <c r="D52" s="6">
        <v>1080</v>
      </c>
    </row>
    <row r="53" spans="1:4">
      <c r="A53" s="2" t="s">
        <v>14</v>
      </c>
      <c r="B53" s="17" t="s">
        <v>133</v>
      </c>
      <c r="C53" s="32">
        <v>800</v>
      </c>
      <c r="D53" s="5">
        <f>D54</f>
        <v>1252</v>
      </c>
    </row>
    <row r="54" spans="1:4" ht="39.6">
      <c r="A54" s="2" t="s">
        <v>100</v>
      </c>
      <c r="B54" s="17" t="s">
        <v>133</v>
      </c>
      <c r="C54" s="32">
        <v>810</v>
      </c>
      <c r="D54" s="5">
        <v>1252</v>
      </c>
    </row>
    <row r="55" spans="1:4" ht="158.4">
      <c r="A55" s="2" t="s">
        <v>27</v>
      </c>
      <c r="B55" s="17" t="s">
        <v>134</v>
      </c>
      <c r="C55" s="32"/>
      <c r="D55" s="6">
        <f>D56+D58</f>
        <v>668590</v>
      </c>
    </row>
    <row r="56" spans="1:4" ht="52.8">
      <c r="A56" s="22" t="s">
        <v>6</v>
      </c>
      <c r="B56" s="17" t="s">
        <v>134</v>
      </c>
      <c r="C56" s="32">
        <v>100</v>
      </c>
      <c r="D56" s="6">
        <f>D57</f>
        <v>640771</v>
      </c>
    </row>
    <row r="57" spans="1:4">
      <c r="A57" s="22" t="s">
        <v>7</v>
      </c>
      <c r="B57" s="17" t="s">
        <v>134</v>
      </c>
      <c r="C57" s="32">
        <v>110</v>
      </c>
      <c r="D57" s="6">
        <v>640771</v>
      </c>
    </row>
    <row r="58" spans="1:4" ht="26.4">
      <c r="A58" s="2" t="s">
        <v>8</v>
      </c>
      <c r="B58" s="17" t="s">
        <v>134</v>
      </c>
      <c r="C58" s="32">
        <v>200</v>
      </c>
      <c r="D58" s="6">
        <f>D59</f>
        <v>27819</v>
      </c>
    </row>
    <row r="59" spans="1:4" ht="26.4">
      <c r="A59" s="2" t="s">
        <v>9</v>
      </c>
      <c r="B59" s="17" t="s">
        <v>134</v>
      </c>
      <c r="C59" s="32">
        <v>240</v>
      </c>
      <c r="D59" s="6">
        <v>27819</v>
      </c>
    </row>
    <row r="60" spans="1:4" ht="118.8">
      <c r="A60" s="2" t="s">
        <v>28</v>
      </c>
      <c r="B60" s="17" t="s">
        <v>135</v>
      </c>
      <c r="C60" s="32"/>
      <c r="D60" s="5">
        <f>D61</f>
        <v>7555</v>
      </c>
    </row>
    <row r="61" spans="1:4">
      <c r="A61" s="2" t="s">
        <v>14</v>
      </c>
      <c r="B61" s="17" t="s">
        <v>135</v>
      </c>
      <c r="C61" s="32">
        <v>800</v>
      </c>
      <c r="D61" s="5">
        <f>D62</f>
        <v>7555</v>
      </c>
    </row>
    <row r="62" spans="1:4" ht="39.6">
      <c r="A62" s="2" t="s">
        <v>100</v>
      </c>
      <c r="B62" s="17" t="s">
        <v>135</v>
      </c>
      <c r="C62" s="32">
        <v>810</v>
      </c>
      <c r="D62" s="5">
        <v>7555</v>
      </c>
    </row>
    <row r="63" spans="1:4" ht="79.2">
      <c r="A63" s="2" t="s">
        <v>29</v>
      </c>
      <c r="B63" s="17" t="s">
        <v>136</v>
      </c>
      <c r="C63" s="32"/>
      <c r="D63" s="5">
        <f>D64</f>
        <v>37952</v>
      </c>
    </row>
    <row r="64" spans="1:4">
      <c r="A64" s="2" t="s">
        <v>10</v>
      </c>
      <c r="B64" s="17" t="s">
        <v>136</v>
      </c>
      <c r="C64" s="32">
        <v>300</v>
      </c>
      <c r="D64" s="5">
        <f>D65</f>
        <v>37952</v>
      </c>
    </row>
    <row r="65" spans="1:4" ht="26.4">
      <c r="A65" s="22" t="s">
        <v>30</v>
      </c>
      <c r="B65" s="17" t="s">
        <v>136</v>
      </c>
      <c r="C65" s="32">
        <v>320</v>
      </c>
      <c r="D65" s="6">
        <v>37952</v>
      </c>
    </row>
    <row r="66" spans="1:4" ht="52.8">
      <c r="A66" s="2" t="s">
        <v>31</v>
      </c>
      <c r="B66" s="17" t="s">
        <v>137</v>
      </c>
      <c r="C66" s="32"/>
      <c r="D66" s="6">
        <f>D67</f>
        <v>346</v>
      </c>
    </row>
    <row r="67" spans="1:4">
      <c r="A67" s="2" t="s">
        <v>10</v>
      </c>
      <c r="B67" s="17" t="s">
        <v>137</v>
      </c>
      <c r="C67" s="32">
        <v>300</v>
      </c>
      <c r="D67" s="6">
        <f>D68</f>
        <v>346</v>
      </c>
    </row>
    <row r="68" spans="1:4" ht="26.4">
      <c r="A68" s="22" t="s">
        <v>30</v>
      </c>
      <c r="B68" s="17" t="s">
        <v>137</v>
      </c>
      <c r="C68" s="32">
        <v>320</v>
      </c>
      <c r="D68" s="6">
        <v>346</v>
      </c>
    </row>
    <row r="69" spans="1:4" ht="39.6">
      <c r="A69" s="23" t="s">
        <v>115</v>
      </c>
      <c r="B69" s="17" t="s">
        <v>116</v>
      </c>
      <c r="C69" s="32"/>
      <c r="D69" s="5">
        <f>D70+D77+D80</f>
        <v>147547</v>
      </c>
    </row>
    <row r="70" spans="1:4" ht="26.4">
      <c r="A70" s="25" t="s">
        <v>23</v>
      </c>
      <c r="B70" s="17" t="s">
        <v>138</v>
      </c>
      <c r="C70" s="32"/>
      <c r="D70" s="6">
        <f>D73+D75+D71</f>
        <v>136571</v>
      </c>
    </row>
    <row r="71" spans="1:4" ht="52.8">
      <c r="A71" s="22" t="s">
        <v>6</v>
      </c>
      <c r="B71" s="17" t="s">
        <v>138</v>
      </c>
      <c r="C71" s="32">
        <v>100</v>
      </c>
      <c r="D71" s="6">
        <f>D72</f>
        <v>12850</v>
      </c>
    </row>
    <row r="72" spans="1:4">
      <c r="A72" s="22" t="s">
        <v>7</v>
      </c>
      <c r="B72" s="17" t="s">
        <v>138</v>
      </c>
      <c r="C72" s="32">
        <v>110</v>
      </c>
      <c r="D72" s="6">
        <v>12850</v>
      </c>
    </row>
    <row r="73" spans="1:4" ht="26.4">
      <c r="A73" s="2" t="s">
        <v>8</v>
      </c>
      <c r="B73" s="17" t="s">
        <v>138</v>
      </c>
      <c r="C73" s="32">
        <v>200</v>
      </c>
      <c r="D73" s="6">
        <f>D74</f>
        <v>112154</v>
      </c>
    </row>
    <row r="74" spans="1:4" ht="26.4">
      <c r="A74" s="2" t="s">
        <v>9</v>
      </c>
      <c r="B74" s="17" t="s">
        <v>138</v>
      </c>
      <c r="C74" s="32">
        <v>240</v>
      </c>
      <c r="D74" s="6">
        <f>120534-1080-5000-900-1400</f>
        <v>112154</v>
      </c>
    </row>
    <row r="75" spans="1:4">
      <c r="A75" s="2" t="s">
        <v>14</v>
      </c>
      <c r="B75" s="17" t="s">
        <v>138</v>
      </c>
      <c r="C75" s="32">
        <v>800</v>
      </c>
      <c r="D75" s="6">
        <f>D76</f>
        <v>11567</v>
      </c>
    </row>
    <row r="76" spans="1:4">
      <c r="A76" s="2" t="s">
        <v>15</v>
      </c>
      <c r="B76" s="17" t="s">
        <v>138</v>
      </c>
      <c r="C76" s="32">
        <v>850</v>
      </c>
      <c r="D76" s="6">
        <v>11567</v>
      </c>
    </row>
    <row r="77" spans="1:4" ht="52.8">
      <c r="A77" s="2" t="s">
        <v>41</v>
      </c>
      <c r="B77" s="17" t="s">
        <v>139</v>
      </c>
      <c r="C77" s="32"/>
      <c r="D77" s="5">
        <f t="shared" ref="D77:D78" si="0">D78</f>
        <v>5000</v>
      </c>
    </row>
    <row r="78" spans="1:4" ht="26.4">
      <c r="A78" s="2" t="s">
        <v>42</v>
      </c>
      <c r="B78" s="17" t="s">
        <v>139</v>
      </c>
      <c r="C78" s="32">
        <v>400</v>
      </c>
      <c r="D78" s="5">
        <f t="shared" si="0"/>
        <v>5000</v>
      </c>
    </row>
    <row r="79" spans="1:4">
      <c r="A79" s="2" t="s">
        <v>43</v>
      </c>
      <c r="B79" s="17" t="s">
        <v>139</v>
      </c>
      <c r="C79" s="32">
        <v>410</v>
      </c>
      <c r="D79" s="5">
        <v>5000</v>
      </c>
    </row>
    <row r="80" spans="1:4" ht="52.8">
      <c r="A80" s="26" t="s">
        <v>24</v>
      </c>
      <c r="B80" s="15" t="s">
        <v>117</v>
      </c>
      <c r="C80" s="32"/>
      <c r="D80" s="5">
        <f>D81+D83</f>
        <v>5976</v>
      </c>
    </row>
    <row r="81" spans="1:4" ht="52.8">
      <c r="A81" s="2" t="s">
        <v>25</v>
      </c>
      <c r="B81" s="15" t="s">
        <v>117</v>
      </c>
      <c r="C81" s="32">
        <v>100</v>
      </c>
      <c r="D81" s="5">
        <f>D82</f>
        <v>4401.7</v>
      </c>
    </row>
    <row r="82" spans="1:4" ht="26.4">
      <c r="A82" s="2" t="s">
        <v>26</v>
      </c>
      <c r="B82" s="15" t="s">
        <v>117</v>
      </c>
      <c r="C82" s="32">
        <v>120</v>
      </c>
      <c r="D82" s="6">
        <v>4401.7</v>
      </c>
    </row>
    <row r="83" spans="1:4" ht="26.4">
      <c r="A83" s="2" t="s">
        <v>8</v>
      </c>
      <c r="B83" s="15" t="s">
        <v>117</v>
      </c>
      <c r="C83" s="32">
        <v>200</v>
      </c>
      <c r="D83" s="6">
        <f>D84</f>
        <v>1574.3</v>
      </c>
    </row>
    <row r="84" spans="1:4" ht="26.4">
      <c r="A84" s="2" t="s">
        <v>9</v>
      </c>
      <c r="B84" s="15" t="s">
        <v>117</v>
      </c>
      <c r="C84" s="32">
        <v>240</v>
      </c>
      <c r="D84" s="6">
        <v>1574.3</v>
      </c>
    </row>
    <row r="85" spans="1:4" ht="52.8">
      <c r="A85" s="23" t="s">
        <v>407</v>
      </c>
      <c r="B85" s="17" t="s">
        <v>348</v>
      </c>
      <c r="C85" s="32"/>
      <c r="D85" s="6">
        <f>D86</f>
        <v>7628</v>
      </c>
    </row>
    <row r="86" spans="1:4" ht="39.6">
      <c r="A86" s="2" t="s">
        <v>33</v>
      </c>
      <c r="B86" s="17" t="s">
        <v>349</v>
      </c>
      <c r="C86" s="32"/>
      <c r="D86" s="5">
        <f>D87</f>
        <v>7628</v>
      </c>
    </row>
    <row r="87" spans="1:4" ht="52.8">
      <c r="A87" s="22" t="s">
        <v>6</v>
      </c>
      <c r="B87" s="17" t="s">
        <v>349</v>
      </c>
      <c r="C87" s="32">
        <v>100</v>
      </c>
      <c r="D87" s="5">
        <f>D88</f>
        <v>7628</v>
      </c>
    </row>
    <row r="88" spans="1:4">
      <c r="A88" s="22" t="s">
        <v>7</v>
      </c>
      <c r="B88" s="17" t="s">
        <v>349</v>
      </c>
      <c r="C88" s="32">
        <v>110</v>
      </c>
      <c r="D88" s="6">
        <v>7628</v>
      </c>
    </row>
    <row r="89" spans="1:4" ht="39.6">
      <c r="A89" s="22" t="s">
        <v>408</v>
      </c>
      <c r="B89" s="17" t="s">
        <v>350</v>
      </c>
      <c r="C89" s="32"/>
      <c r="D89" s="6">
        <f>D90</f>
        <v>1070</v>
      </c>
    </row>
    <row r="90" spans="1:4" ht="66">
      <c r="A90" s="2" t="s">
        <v>32</v>
      </c>
      <c r="B90" s="17" t="s">
        <v>351</v>
      </c>
      <c r="C90" s="32"/>
      <c r="D90" s="6">
        <f>D91+D93</f>
        <v>1070</v>
      </c>
    </row>
    <row r="91" spans="1:4" ht="26.4">
      <c r="A91" s="2" t="s">
        <v>8</v>
      </c>
      <c r="B91" s="17" t="s">
        <v>351</v>
      </c>
      <c r="C91" s="32">
        <v>200</v>
      </c>
      <c r="D91" s="6">
        <f>D92</f>
        <v>700</v>
      </c>
    </row>
    <row r="92" spans="1:4" ht="26.4">
      <c r="A92" s="2" t="s">
        <v>19</v>
      </c>
      <c r="B92" s="17" t="s">
        <v>351</v>
      </c>
      <c r="C92" s="32">
        <v>240</v>
      </c>
      <c r="D92" s="6">
        <v>700</v>
      </c>
    </row>
    <row r="93" spans="1:4">
      <c r="A93" s="2" t="s">
        <v>10</v>
      </c>
      <c r="B93" s="17" t="s">
        <v>351</v>
      </c>
      <c r="C93" s="32">
        <v>300</v>
      </c>
      <c r="D93" s="6">
        <f>D94</f>
        <v>370</v>
      </c>
    </row>
    <row r="94" spans="1:4" ht="26.4">
      <c r="A94" s="23" t="s">
        <v>352</v>
      </c>
      <c r="B94" s="17" t="s">
        <v>351</v>
      </c>
      <c r="C94" s="32">
        <v>320</v>
      </c>
      <c r="D94" s="6">
        <v>370</v>
      </c>
    </row>
    <row r="95" spans="1:4" s="62" customFormat="1" ht="27">
      <c r="A95" s="60" t="s">
        <v>34</v>
      </c>
      <c r="B95" s="57" t="s">
        <v>140</v>
      </c>
      <c r="C95" s="33"/>
      <c r="D95" s="61">
        <f>D97</f>
        <v>20722</v>
      </c>
    </row>
    <row r="96" spans="1:4" ht="39.6">
      <c r="A96" s="2" t="s">
        <v>409</v>
      </c>
      <c r="B96" s="17" t="s">
        <v>141</v>
      </c>
      <c r="C96" s="32"/>
      <c r="D96" s="5">
        <f>D97</f>
        <v>20722</v>
      </c>
    </row>
    <row r="97" spans="1:4" ht="26.4">
      <c r="A97" s="25" t="s">
        <v>35</v>
      </c>
      <c r="B97" s="17" t="s">
        <v>142</v>
      </c>
      <c r="C97" s="32"/>
      <c r="D97" s="5">
        <f>D98+D100+D102</f>
        <v>20722</v>
      </c>
    </row>
    <row r="98" spans="1:4" ht="52.8">
      <c r="A98" s="22" t="s">
        <v>6</v>
      </c>
      <c r="B98" s="17" t="s">
        <v>142</v>
      </c>
      <c r="C98" s="32">
        <v>100</v>
      </c>
      <c r="D98" s="5">
        <f>D99</f>
        <v>19426</v>
      </c>
    </row>
    <row r="99" spans="1:4">
      <c r="A99" s="22" t="s">
        <v>7</v>
      </c>
      <c r="B99" s="17" t="s">
        <v>142</v>
      </c>
      <c r="C99" s="32">
        <v>110</v>
      </c>
      <c r="D99" s="5">
        <v>19426</v>
      </c>
    </row>
    <row r="100" spans="1:4" ht="26.4">
      <c r="A100" s="2" t="s">
        <v>8</v>
      </c>
      <c r="B100" s="17" t="s">
        <v>142</v>
      </c>
      <c r="C100" s="32">
        <v>200</v>
      </c>
      <c r="D100" s="5">
        <f>D101</f>
        <v>1294</v>
      </c>
    </row>
    <row r="101" spans="1:4" ht="26.4">
      <c r="A101" s="2" t="s">
        <v>9</v>
      </c>
      <c r="B101" s="17" t="s">
        <v>142</v>
      </c>
      <c r="C101" s="32">
        <v>240</v>
      </c>
      <c r="D101" s="5">
        <v>1294</v>
      </c>
    </row>
    <row r="102" spans="1:4">
      <c r="A102" s="2" t="s">
        <v>14</v>
      </c>
      <c r="B102" s="17" t="s">
        <v>142</v>
      </c>
      <c r="C102" s="32">
        <v>800</v>
      </c>
      <c r="D102" s="5">
        <f>D103</f>
        <v>2</v>
      </c>
    </row>
    <row r="103" spans="1:4">
      <c r="A103" s="2" t="s">
        <v>15</v>
      </c>
      <c r="B103" s="17" t="s">
        <v>142</v>
      </c>
      <c r="C103" s="32">
        <v>850</v>
      </c>
      <c r="D103" s="5">
        <v>2</v>
      </c>
    </row>
    <row r="104" spans="1:4" s="62" customFormat="1" ht="40.200000000000003">
      <c r="A104" s="60" t="s">
        <v>436</v>
      </c>
      <c r="B104" s="57" t="s">
        <v>144</v>
      </c>
      <c r="C104" s="33"/>
      <c r="D104" s="61">
        <f>D105</f>
        <v>58786.5</v>
      </c>
    </row>
    <row r="105" spans="1:4" ht="26.4">
      <c r="A105" s="2" t="s">
        <v>143</v>
      </c>
      <c r="B105" s="17" t="s">
        <v>145</v>
      </c>
      <c r="C105" s="32"/>
      <c r="D105" s="5">
        <f>D106</f>
        <v>58786.5</v>
      </c>
    </row>
    <row r="106" spans="1:4" ht="52.8">
      <c r="A106" s="25" t="s">
        <v>36</v>
      </c>
      <c r="B106" s="17" t="s">
        <v>146</v>
      </c>
      <c r="C106" s="32"/>
      <c r="D106" s="5">
        <f>D107+D109+D111</f>
        <v>58786.5</v>
      </c>
    </row>
    <row r="107" spans="1:4" ht="52.8">
      <c r="A107" s="22" t="s">
        <v>6</v>
      </c>
      <c r="B107" s="17" t="s">
        <v>146</v>
      </c>
      <c r="C107" s="32">
        <v>100</v>
      </c>
      <c r="D107" s="5">
        <f>D108</f>
        <v>51355</v>
      </c>
    </row>
    <row r="108" spans="1:4">
      <c r="A108" s="22" t="s">
        <v>7</v>
      </c>
      <c r="B108" s="17" t="s">
        <v>146</v>
      </c>
      <c r="C108" s="32">
        <v>110</v>
      </c>
      <c r="D108" s="5">
        <v>51355</v>
      </c>
    </row>
    <row r="109" spans="1:4" ht="26.4">
      <c r="A109" s="2" t="s">
        <v>8</v>
      </c>
      <c r="B109" s="17" t="s">
        <v>146</v>
      </c>
      <c r="C109" s="32">
        <v>200</v>
      </c>
      <c r="D109" s="5">
        <f>D110</f>
        <v>7152.5</v>
      </c>
    </row>
    <row r="110" spans="1:4" ht="26.4">
      <c r="A110" s="2" t="s">
        <v>9</v>
      </c>
      <c r="B110" s="17" t="s">
        <v>146</v>
      </c>
      <c r="C110" s="32">
        <v>240</v>
      </c>
      <c r="D110" s="5">
        <v>7152.5</v>
      </c>
    </row>
    <row r="111" spans="1:4">
      <c r="A111" s="2" t="s">
        <v>14</v>
      </c>
      <c r="B111" s="17" t="s">
        <v>146</v>
      </c>
      <c r="C111" s="32">
        <v>800</v>
      </c>
      <c r="D111" s="5">
        <f>D112</f>
        <v>279</v>
      </c>
    </row>
    <row r="112" spans="1:4">
      <c r="A112" s="2" t="s">
        <v>15</v>
      </c>
      <c r="B112" s="17" t="s">
        <v>146</v>
      </c>
      <c r="C112" s="32">
        <v>850</v>
      </c>
      <c r="D112" s="5">
        <v>279</v>
      </c>
    </row>
    <row r="113" spans="1:4" s="62" customFormat="1" ht="66.599999999999994">
      <c r="A113" s="60" t="s">
        <v>37</v>
      </c>
      <c r="B113" s="57" t="s">
        <v>148</v>
      </c>
      <c r="C113" s="33"/>
      <c r="D113" s="61">
        <f>D115</f>
        <v>9221.4</v>
      </c>
    </row>
    <row r="114" spans="1:4" ht="39.6">
      <c r="A114" s="2" t="s">
        <v>147</v>
      </c>
      <c r="B114" s="17" t="s">
        <v>149</v>
      </c>
      <c r="C114" s="32"/>
      <c r="D114" s="5">
        <f>D115</f>
        <v>9221.4</v>
      </c>
    </row>
    <row r="115" spans="1:4">
      <c r="A115" s="2" t="s">
        <v>38</v>
      </c>
      <c r="B115" s="17" t="s">
        <v>150</v>
      </c>
      <c r="C115" s="32"/>
      <c r="D115" s="5">
        <f>D116+D118+D120</f>
        <v>9221.4</v>
      </c>
    </row>
    <row r="116" spans="1:4" ht="52.8">
      <c r="A116" s="2" t="s">
        <v>25</v>
      </c>
      <c r="B116" s="17" t="s">
        <v>150</v>
      </c>
      <c r="C116" s="32">
        <v>100</v>
      </c>
      <c r="D116" s="5">
        <f>D117</f>
        <v>7921.4</v>
      </c>
    </row>
    <row r="117" spans="1:4" ht="26.4">
      <c r="A117" s="2" t="s">
        <v>26</v>
      </c>
      <c r="B117" s="17" t="s">
        <v>150</v>
      </c>
      <c r="C117" s="32">
        <v>120</v>
      </c>
      <c r="D117" s="5">
        <f>4176.8+3744.6</f>
        <v>7921.4</v>
      </c>
    </row>
    <row r="118" spans="1:4" ht="26.4">
      <c r="A118" s="2" t="s">
        <v>8</v>
      </c>
      <c r="B118" s="17" t="s">
        <v>150</v>
      </c>
      <c r="C118" s="32">
        <v>200</v>
      </c>
      <c r="D118" s="5">
        <f>D119</f>
        <v>1240</v>
      </c>
    </row>
    <row r="119" spans="1:4" ht="26.4">
      <c r="A119" s="2" t="s">
        <v>9</v>
      </c>
      <c r="B119" s="17" t="s">
        <v>150</v>
      </c>
      <c r="C119" s="32">
        <v>240</v>
      </c>
      <c r="D119" s="5">
        <v>1240</v>
      </c>
    </row>
    <row r="120" spans="1:4">
      <c r="A120" s="2" t="s">
        <v>14</v>
      </c>
      <c r="B120" s="17" t="s">
        <v>150</v>
      </c>
      <c r="C120" s="32">
        <v>800</v>
      </c>
      <c r="D120" s="5">
        <f>D121</f>
        <v>60</v>
      </c>
    </row>
    <row r="121" spans="1:4">
      <c r="A121" s="2" t="s">
        <v>15</v>
      </c>
      <c r="B121" s="17" t="s">
        <v>150</v>
      </c>
      <c r="C121" s="32">
        <v>850</v>
      </c>
      <c r="D121" s="5">
        <v>60</v>
      </c>
    </row>
    <row r="122" spans="1:4" ht="26.4">
      <c r="A122" s="3" t="s">
        <v>39</v>
      </c>
      <c r="B122" s="16" t="s">
        <v>152</v>
      </c>
      <c r="C122" s="31"/>
      <c r="D122" s="9">
        <f>D123+D131+D142</f>
        <v>74574.399999999994</v>
      </c>
    </row>
    <row r="123" spans="1:4" ht="39.6">
      <c r="A123" s="2" t="s">
        <v>159</v>
      </c>
      <c r="B123" s="17" t="s">
        <v>156</v>
      </c>
      <c r="C123" s="32"/>
      <c r="D123" s="6">
        <f>D124+D128</f>
        <v>29063.9</v>
      </c>
    </row>
    <row r="124" spans="1:4" ht="26.4">
      <c r="A124" s="2" t="s">
        <v>155</v>
      </c>
      <c r="B124" s="17" t="s">
        <v>157</v>
      </c>
      <c r="C124" s="32"/>
      <c r="D124" s="5">
        <f>D125</f>
        <v>27161.100000000002</v>
      </c>
    </row>
    <row r="125" spans="1:4" ht="26.4">
      <c r="A125" s="2" t="s">
        <v>12</v>
      </c>
      <c r="B125" s="17" t="s">
        <v>157</v>
      </c>
      <c r="C125" s="32">
        <v>600</v>
      </c>
      <c r="D125" s="5">
        <f>D126+D127</f>
        <v>27161.100000000002</v>
      </c>
    </row>
    <row r="126" spans="1:4">
      <c r="A126" s="25" t="s">
        <v>13</v>
      </c>
      <c r="B126" s="17" t="s">
        <v>157</v>
      </c>
      <c r="C126" s="32">
        <v>610</v>
      </c>
      <c r="D126" s="5">
        <f>7582.4+10000</f>
        <v>17582.400000000001</v>
      </c>
    </row>
    <row r="127" spans="1:4">
      <c r="A127" s="25" t="s">
        <v>48</v>
      </c>
      <c r="B127" s="17" t="s">
        <v>157</v>
      </c>
      <c r="C127" s="32">
        <v>620</v>
      </c>
      <c r="D127" s="5">
        <f>9578.7</f>
        <v>9578.7000000000007</v>
      </c>
    </row>
    <row r="128" spans="1:4" ht="26.4">
      <c r="A128" s="25" t="s">
        <v>40</v>
      </c>
      <c r="B128" s="19" t="s">
        <v>158</v>
      </c>
      <c r="C128" s="32"/>
      <c r="D128" s="5">
        <f>D129</f>
        <v>1902.8</v>
      </c>
    </row>
    <row r="129" spans="1:4" ht="26.4">
      <c r="A129" s="2" t="s">
        <v>8</v>
      </c>
      <c r="B129" s="19" t="s">
        <v>158</v>
      </c>
      <c r="C129" s="32">
        <v>200</v>
      </c>
      <c r="D129" s="5">
        <f>D130</f>
        <v>1902.8</v>
      </c>
    </row>
    <row r="130" spans="1:4" ht="26.4">
      <c r="A130" s="2" t="s">
        <v>9</v>
      </c>
      <c r="B130" s="19" t="s">
        <v>158</v>
      </c>
      <c r="C130" s="32">
        <v>240</v>
      </c>
      <c r="D130" s="5">
        <f>672+530+430+100+100+50+20+0.8</f>
        <v>1902.8</v>
      </c>
    </row>
    <row r="131" spans="1:4" ht="26.4">
      <c r="A131" s="2" t="s">
        <v>151</v>
      </c>
      <c r="B131" s="17" t="s">
        <v>153</v>
      </c>
      <c r="C131" s="32"/>
      <c r="D131" s="5">
        <f>D132+D139</f>
        <v>40675.899999999994</v>
      </c>
    </row>
    <row r="132" spans="1:4" ht="26.4">
      <c r="A132" s="25" t="s">
        <v>35</v>
      </c>
      <c r="B132" s="17" t="s">
        <v>154</v>
      </c>
      <c r="C132" s="32"/>
      <c r="D132" s="5">
        <f>D133+D135+D137</f>
        <v>40575.899999999994</v>
      </c>
    </row>
    <row r="133" spans="1:4" ht="52.8">
      <c r="A133" s="22" t="s">
        <v>6</v>
      </c>
      <c r="B133" s="17" t="s">
        <v>154</v>
      </c>
      <c r="C133" s="32">
        <v>100</v>
      </c>
      <c r="D133" s="5">
        <f>D134</f>
        <v>33655.199999999997</v>
      </c>
    </row>
    <row r="134" spans="1:4">
      <c r="A134" s="22" t="s">
        <v>7</v>
      </c>
      <c r="B134" s="17" t="s">
        <v>154</v>
      </c>
      <c r="C134" s="32">
        <v>110</v>
      </c>
      <c r="D134" s="5">
        <v>33655.199999999997</v>
      </c>
    </row>
    <row r="135" spans="1:4" ht="26.4">
      <c r="A135" s="2" t="s">
        <v>8</v>
      </c>
      <c r="B135" s="17" t="s">
        <v>154</v>
      </c>
      <c r="C135" s="32">
        <v>200</v>
      </c>
      <c r="D135" s="5">
        <f>D136</f>
        <v>6274.7</v>
      </c>
    </row>
    <row r="136" spans="1:4" ht="26.4">
      <c r="A136" s="2" t="s">
        <v>9</v>
      </c>
      <c r="B136" s="17" t="s">
        <v>154</v>
      </c>
      <c r="C136" s="32">
        <v>240</v>
      </c>
      <c r="D136" s="5">
        <v>6274.7</v>
      </c>
    </row>
    <row r="137" spans="1:4">
      <c r="A137" s="2" t="s">
        <v>14</v>
      </c>
      <c r="B137" s="17" t="s">
        <v>154</v>
      </c>
      <c r="C137" s="32">
        <v>800</v>
      </c>
      <c r="D137" s="5">
        <f>D138</f>
        <v>646</v>
      </c>
    </row>
    <row r="138" spans="1:4">
      <c r="A138" s="2" t="s">
        <v>15</v>
      </c>
      <c r="B138" s="17" t="s">
        <v>154</v>
      </c>
      <c r="C138" s="32">
        <v>850</v>
      </c>
      <c r="D138" s="5">
        <v>646</v>
      </c>
    </row>
    <row r="139" spans="1:4" s="1" customFormat="1" ht="26.4">
      <c r="A139" s="25" t="s">
        <v>40</v>
      </c>
      <c r="B139" s="19" t="s">
        <v>353</v>
      </c>
      <c r="C139" s="32"/>
      <c r="D139" s="5">
        <f>D140</f>
        <v>100</v>
      </c>
    </row>
    <row r="140" spans="1:4" s="1" customFormat="1" ht="26.4">
      <c r="A140" s="2" t="s">
        <v>8</v>
      </c>
      <c r="B140" s="19" t="s">
        <v>353</v>
      </c>
      <c r="C140" s="32">
        <v>200</v>
      </c>
      <c r="D140" s="5">
        <f>D141</f>
        <v>100</v>
      </c>
    </row>
    <row r="141" spans="1:4" s="1" customFormat="1" ht="26.4">
      <c r="A141" s="2" t="s">
        <v>9</v>
      </c>
      <c r="B141" s="19" t="s">
        <v>353</v>
      </c>
      <c r="C141" s="32">
        <v>240</v>
      </c>
      <c r="D141" s="5">
        <v>100</v>
      </c>
    </row>
    <row r="142" spans="1:4" ht="39.6">
      <c r="A142" s="2" t="s">
        <v>160</v>
      </c>
      <c r="B142" s="19" t="s">
        <v>161</v>
      </c>
      <c r="C142" s="32"/>
      <c r="D142" s="5">
        <f>D143+D150</f>
        <v>4834.5999999999995</v>
      </c>
    </row>
    <row r="143" spans="1:4" ht="26.4">
      <c r="A143" s="2" t="s">
        <v>155</v>
      </c>
      <c r="B143" s="17" t="s">
        <v>162</v>
      </c>
      <c r="C143" s="32"/>
      <c r="D143" s="5">
        <f>D144+D146+D148</f>
        <v>4484.5999999999995</v>
      </c>
    </row>
    <row r="144" spans="1:4" ht="52.8">
      <c r="A144" s="22" t="s">
        <v>6</v>
      </c>
      <c r="B144" s="17" t="s">
        <v>162</v>
      </c>
      <c r="C144" s="32">
        <v>100</v>
      </c>
      <c r="D144" s="5">
        <f>D145</f>
        <v>4029.7</v>
      </c>
    </row>
    <row r="145" spans="1:4">
      <c r="A145" s="22" t="s">
        <v>7</v>
      </c>
      <c r="B145" s="17" t="s">
        <v>162</v>
      </c>
      <c r="C145" s="32">
        <v>110</v>
      </c>
      <c r="D145" s="5">
        <v>4029.7</v>
      </c>
    </row>
    <row r="146" spans="1:4" ht="26.4">
      <c r="A146" s="2" t="s">
        <v>8</v>
      </c>
      <c r="B146" s="17" t="s">
        <v>162</v>
      </c>
      <c r="C146" s="32">
        <v>200</v>
      </c>
      <c r="D146" s="5">
        <f>D147</f>
        <v>382.70000000000005</v>
      </c>
    </row>
    <row r="147" spans="1:4" ht="26.4">
      <c r="A147" s="2" t="s">
        <v>9</v>
      </c>
      <c r="B147" s="17" t="s">
        <v>162</v>
      </c>
      <c r="C147" s="32">
        <v>240</v>
      </c>
      <c r="D147" s="5">
        <f>732.7-350</f>
        <v>382.70000000000005</v>
      </c>
    </row>
    <row r="148" spans="1:4">
      <c r="A148" s="2" t="s">
        <v>14</v>
      </c>
      <c r="B148" s="17" t="s">
        <v>162</v>
      </c>
      <c r="C148" s="32">
        <v>800</v>
      </c>
      <c r="D148" s="5">
        <f>D149</f>
        <v>72.2</v>
      </c>
    </row>
    <row r="149" spans="1:4">
      <c r="A149" s="2" t="s">
        <v>15</v>
      </c>
      <c r="B149" s="17" t="s">
        <v>162</v>
      </c>
      <c r="C149" s="32">
        <v>850</v>
      </c>
      <c r="D149" s="5">
        <v>72.2</v>
      </c>
    </row>
    <row r="150" spans="1:4" ht="26.4">
      <c r="A150" s="25" t="s">
        <v>40</v>
      </c>
      <c r="B150" s="19" t="s">
        <v>163</v>
      </c>
      <c r="C150" s="32"/>
      <c r="D150" s="5">
        <f>D151</f>
        <v>350</v>
      </c>
    </row>
    <row r="151" spans="1:4" ht="26.4">
      <c r="A151" s="2" t="s">
        <v>8</v>
      </c>
      <c r="B151" s="19" t="s">
        <v>163</v>
      </c>
      <c r="C151" s="32">
        <v>200</v>
      </c>
      <c r="D151" s="5">
        <f>D152</f>
        <v>350</v>
      </c>
    </row>
    <row r="152" spans="1:4" ht="26.4">
      <c r="A152" s="2" t="s">
        <v>9</v>
      </c>
      <c r="B152" s="19" t="s">
        <v>163</v>
      </c>
      <c r="C152" s="32">
        <v>240</v>
      </c>
      <c r="D152" s="5">
        <v>350</v>
      </c>
    </row>
    <row r="153" spans="1:4" ht="26.4">
      <c r="A153" s="3" t="s">
        <v>357</v>
      </c>
      <c r="B153" s="21" t="s">
        <v>164</v>
      </c>
      <c r="C153" s="31"/>
      <c r="D153" s="9">
        <f>D154</f>
        <v>27683.1</v>
      </c>
    </row>
    <row r="154" spans="1:4" ht="39.6">
      <c r="A154" s="2" t="s">
        <v>423</v>
      </c>
      <c r="B154" s="19" t="s">
        <v>165</v>
      </c>
      <c r="C154" s="32"/>
      <c r="D154" s="5">
        <f>D155</f>
        <v>27683.1</v>
      </c>
    </row>
    <row r="155" spans="1:4" ht="26.4">
      <c r="A155" s="25" t="s">
        <v>44</v>
      </c>
      <c r="B155" s="17" t="s">
        <v>166</v>
      </c>
      <c r="C155" s="32"/>
      <c r="D155" s="5">
        <f>D156+D158+D160</f>
        <v>27683.1</v>
      </c>
    </row>
    <row r="156" spans="1:4" ht="52.8">
      <c r="A156" s="22" t="s">
        <v>6</v>
      </c>
      <c r="B156" s="17" t="s">
        <v>166</v>
      </c>
      <c r="C156" s="32">
        <v>100</v>
      </c>
      <c r="D156" s="5">
        <f>D157</f>
        <v>22439.599999999999</v>
      </c>
    </row>
    <row r="157" spans="1:4">
      <c r="A157" s="22" t="s">
        <v>7</v>
      </c>
      <c r="B157" s="17" t="s">
        <v>166</v>
      </c>
      <c r="C157" s="32">
        <v>110</v>
      </c>
      <c r="D157" s="5">
        <v>22439.599999999999</v>
      </c>
    </row>
    <row r="158" spans="1:4" ht="26.4">
      <c r="A158" s="2" t="s">
        <v>8</v>
      </c>
      <c r="B158" s="17" t="s">
        <v>166</v>
      </c>
      <c r="C158" s="32">
        <v>200</v>
      </c>
      <c r="D158" s="5">
        <f>D159</f>
        <v>5033.5</v>
      </c>
    </row>
    <row r="159" spans="1:4" ht="26.4">
      <c r="A159" s="2" t="s">
        <v>9</v>
      </c>
      <c r="B159" s="17" t="s">
        <v>166</v>
      </c>
      <c r="C159" s="32">
        <v>240</v>
      </c>
      <c r="D159" s="5">
        <v>5033.5</v>
      </c>
    </row>
    <row r="160" spans="1:4">
      <c r="A160" s="2" t="s">
        <v>14</v>
      </c>
      <c r="B160" s="17" t="s">
        <v>166</v>
      </c>
      <c r="C160" s="32">
        <v>800</v>
      </c>
      <c r="D160" s="5">
        <f>D161</f>
        <v>210</v>
      </c>
    </row>
    <row r="161" spans="1:4">
      <c r="A161" s="2" t="s">
        <v>15</v>
      </c>
      <c r="B161" s="17" t="s">
        <v>166</v>
      </c>
      <c r="C161" s="32">
        <v>850</v>
      </c>
      <c r="D161" s="5">
        <v>210</v>
      </c>
    </row>
    <row r="162" spans="1:4" ht="26.4">
      <c r="A162" s="3" t="s">
        <v>167</v>
      </c>
      <c r="B162" s="16" t="s">
        <v>172</v>
      </c>
      <c r="C162" s="31"/>
      <c r="D162" s="10">
        <f>D163+D168+D197+D205+D214+D225</f>
        <v>247774.4</v>
      </c>
    </row>
    <row r="163" spans="1:4" s="59" customFormat="1" ht="52.8">
      <c r="A163" s="60" t="s">
        <v>45</v>
      </c>
      <c r="B163" s="57" t="s">
        <v>173</v>
      </c>
      <c r="C163" s="33"/>
      <c r="D163" s="61">
        <f>D164</f>
        <v>1300</v>
      </c>
    </row>
    <row r="164" spans="1:4" ht="39.6">
      <c r="A164" s="2" t="s">
        <v>168</v>
      </c>
      <c r="B164" s="17" t="s">
        <v>174</v>
      </c>
      <c r="C164" s="32"/>
      <c r="D164" s="5">
        <f>D166</f>
        <v>1300</v>
      </c>
    </row>
    <row r="165" spans="1:4">
      <c r="A165" s="2" t="s">
        <v>431</v>
      </c>
      <c r="B165" s="17" t="s">
        <v>175</v>
      </c>
      <c r="C165" s="32"/>
      <c r="D165" s="5">
        <v>1300</v>
      </c>
    </row>
    <row r="166" spans="1:4" ht="26.4">
      <c r="A166" s="2" t="s">
        <v>8</v>
      </c>
      <c r="B166" s="17" t="s">
        <v>175</v>
      </c>
      <c r="C166" s="32">
        <v>200</v>
      </c>
      <c r="D166" s="6">
        <f>D167</f>
        <v>1300</v>
      </c>
    </row>
    <row r="167" spans="1:4" ht="26.4">
      <c r="A167" s="2" t="s">
        <v>9</v>
      </c>
      <c r="B167" s="17" t="s">
        <v>175</v>
      </c>
      <c r="C167" s="32">
        <v>240</v>
      </c>
      <c r="D167" s="6">
        <v>1300</v>
      </c>
    </row>
    <row r="168" spans="1:4" s="59" customFormat="1" ht="26.4">
      <c r="A168" s="60" t="s">
        <v>46</v>
      </c>
      <c r="B168" s="57" t="s">
        <v>176</v>
      </c>
      <c r="C168" s="33"/>
      <c r="D168" s="13">
        <f>D169+D177+D189+D193</f>
        <v>100313.8</v>
      </c>
    </row>
    <row r="169" spans="1:4" ht="26.4">
      <c r="A169" s="2" t="s">
        <v>410</v>
      </c>
      <c r="B169" s="17" t="s">
        <v>177</v>
      </c>
      <c r="C169" s="32"/>
      <c r="D169" s="6">
        <f>D170</f>
        <v>23923.699999999997</v>
      </c>
    </row>
    <row r="170" spans="1:4">
      <c r="A170" s="25" t="s">
        <v>50</v>
      </c>
      <c r="B170" s="17" t="s">
        <v>178</v>
      </c>
      <c r="C170" s="32"/>
      <c r="D170" s="5">
        <f>D171+D173+D175</f>
        <v>23923.699999999997</v>
      </c>
    </row>
    <row r="171" spans="1:4" ht="52.8">
      <c r="A171" s="22" t="s">
        <v>6</v>
      </c>
      <c r="B171" s="17" t="s">
        <v>178</v>
      </c>
      <c r="C171" s="32">
        <v>100</v>
      </c>
      <c r="D171" s="5">
        <f>D172</f>
        <v>17142.099999999999</v>
      </c>
    </row>
    <row r="172" spans="1:4">
      <c r="A172" s="22" t="s">
        <v>7</v>
      </c>
      <c r="B172" s="17" t="s">
        <v>178</v>
      </c>
      <c r="C172" s="32">
        <v>110</v>
      </c>
      <c r="D172" s="5">
        <v>17142.099999999999</v>
      </c>
    </row>
    <row r="173" spans="1:4" ht="26.4">
      <c r="A173" s="2" t="s">
        <v>8</v>
      </c>
      <c r="B173" s="17" t="s">
        <v>178</v>
      </c>
      <c r="C173" s="32">
        <v>200</v>
      </c>
      <c r="D173" s="5">
        <f>D174</f>
        <v>6720.6</v>
      </c>
    </row>
    <row r="174" spans="1:4" ht="26.4">
      <c r="A174" s="2" t="s">
        <v>9</v>
      </c>
      <c r="B174" s="17" t="s">
        <v>178</v>
      </c>
      <c r="C174" s="32">
        <v>240</v>
      </c>
      <c r="D174" s="5">
        <v>6720.6</v>
      </c>
    </row>
    <row r="175" spans="1:4">
      <c r="A175" s="2" t="s">
        <v>14</v>
      </c>
      <c r="B175" s="17" t="s">
        <v>178</v>
      </c>
      <c r="C175" s="32">
        <v>800</v>
      </c>
      <c r="D175" s="5">
        <f>D176</f>
        <v>61</v>
      </c>
    </row>
    <row r="176" spans="1:4">
      <c r="A176" s="2" t="s">
        <v>15</v>
      </c>
      <c r="B176" s="17" t="s">
        <v>178</v>
      </c>
      <c r="C176" s="32">
        <v>850</v>
      </c>
      <c r="D176" s="5">
        <v>61</v>
      </c>
    </row>
    <row r="177" spans="1:4" ht="26.4">
      <c r="A177" s="2" t="s">
        <v>169</v>
      </c>
      <c r="B177" s="17" t="s">
        <v>179</v>
      </c>
      <c r="C177" s="32"/>
      <c r="D177" s="5">
        <f>D182+D178</f>
        <v>62754.5</v>
      </c>
    </row>
    <row r="178" spans="1:4">
      <c r="A178" s="25" t="s">
        <v>47</v>
      </c>
      <c r="B178" s="17" t="s">
        <v>180</v>
      </c>
      <c r="C178" s="32"/>
      <c r="D178" s="5">
        <f>D179</f>
        <v>31482.9</v>
      </c>
    </row>
    <row r="179" spans="1:4" ht="26.4">
      <c r="A179" s="2" t="s">
        <v>12</v>
      </c>
      <c r="B179" s="17" t="s">
        <v>180</v>
      </c>
      <c r="C179" s="32">
        <v>600</v>
      </c>
      <c r="D179" s="5">
        <f>D180+D181</f>
        <v>31482.9</v>
      </c>
    </row>
    <row r="180" spans="1:4">
      <c r="A180" s="2" t="s">
        <v>170</v>
      </c>
      <c r="B180" s="17" t="s">
        <v>180</v>
      </c>
      <c r="C180" s="32">
        <v>610</v>
      </c>
      <c r="D180" s="5">
        <v>10564.4</v>
      </c>
    </row>
    <row r="181" spans="1:4">
      <c r="A181" s="2" t="s">
        <v>48</v>
      </c>
      <c r="B181" s="17" t="s">
        <v>180</v>
      </c>
      <c r="C181" s="32">
        <v>620</v>
      </c>
      <c r="D181" s="5">
        <v>20918.5</v>
      </c>
    </row>
    <row r="182" spans="1:4" ht="26.4">
      <c r="A182" s="25" t="s">
        <v>51</v>
      </c>
      <c r="B182" s="17" t="s">
        <v>181</v>
      </c>
      <c r="C182" s="32"/>
      <c r="D182" s="5">
        <f>D183+D185+D187</f>
        <v>31271.599999999999</v>
      </c>
    </row>
    <row r="183" spans="1:4" ht="52.8">
      <c r="A183" s="22" t="s">
        <v>6</v>
      </c>
      <c r="B183" s="17" t="s">
        <v>181</v>
      </c>
      <c r="C183" s="32">
        <v>100</v>
      </c>
      <c r="D183" s="5">
        <f>D184</f>
        <v>25932.9</v>
      </c>
    </row>
    <row r="184" spans="1:4">
      <c r="A184" s="22" t="s">
        <v>7</v>
      </c>
      <c r="B184" s="17" t="s">
        <v>181</v>
      </c>
      <c r="C184" s="32">
        <v>110</v>
      </c>
      <c r="D184" s="5">
        <v>25932.9</v>
      </c>
    </row>
    <row r="185" spans="1:4" ht="26.4">
      <c r="A185" s="2" t="s">
        <v>8</v>
      </c>
      <c r="B185" s="17" t="s">
        <v>181</v>
      </c>
      <c r="C185" s="32">
        <v>200</v>
      </c>
      <c r="D185" s="5">
        <f>D186</f>
        <v>5153.6000000000004</v>
      </c>
    </row>
    <row r="186" spans="1:4" ht="26.4">
      <c r="A186" s="2" t="s">
        <v>9</v>
      </c>
      <c r="B186" s="17" t="s">
        <v>181</v>
      </c>
      <c r="C186" s="32">
        <v>240</v>
      </c>
      <c r="D186" s="5">
        <v>5153.6000000000004</v>
      </c>
    </row>
    <row r="187" spans="1:4">
      <c r="A187" s="2" t="s">
        <v>14</v>
      </c>
      <c r="B187" s="17" t="s">
        <v>181</v>
      </c>
      <c r="C187" s="32">
        <v>800</v>
      </c>
      <c r="D187" s="5">
        <f>D188</f>
        <v>185.1</v>
      </c>
    </row>
    <row r="188" spans="1:4">
      <c r="A188" s="2" t="s">
        <v>15</v>
      </c>
      <c r="B188" s="17" t="s">
        <v>181</v>
      </c>
      <c r="C188" s="32">
        <v>850</v>
      </c>
      <c r="D188" s="5">
        <v>185.1</v>
      </c>
    </row>
    <row r="189" spans="1:4" ht="26.4">
      <c r="A189" s="2" t="s">
        <v>391</v>
      </c>
      <c r="B189" s="17" t="s">
        <v>182</v>
      </c>
      <c r="C189" s="32"/>
      <c r="D189" s="5">
        <f>D190</f>
        <v>11835.6</v>
      </c>
    </row>
    <row r="190" spans="1:4">
      <c r="A190" s="25" t="s">
        <v>49</v>
      </c>
      <c r="B190" s="17" t="s">
        <v>183</v>
      </c>
      <c r="C190" s="32"/>
      <c r="D190" s="5">
        <f>D191</f>
        <v>11835.6</v>
      </c>
    </row>
    <row r="191" spans="1:4" ht="26.4">
      <c r="A191" s="2" t="s">
        <v>12</v>
      </c>
      <c r="B191" s="17" t="s">
        <v>183</v>
      </c>
      <c r="C191" s="32">
        <v>600</v>
      </c>
      <c r="D191" s="5">
        <f>D192</f>
        <v>11835.6</v>
      </c>
    </row>
    <row r="192" spans="1:4">
      <c r="A192" s="2" t="s">
        <v>170</v>
      </c>
      <c r="B192" s="17" t="s">
        <v>183</v>
      </c>
      <c r="C192" s="32">
        <v>610</v>
      </c>
      <c r="D192" s="5">
        <v>11835.6</v>
      </c>
    </row>
    <row r="193" spans="1:4" ht="26.4">
      <c r="A193" s="2" t="s">
        <v>171</v>
      </c>
      <c r="B193" s="17" t="s">
        <v>184</v>
      </c>
      <c r="C193" s="32"/>
      <c r="D193" s="5">
        <f>D194</f>
        <v>1800</v>
      </c>
    </row>
    <row r="194" spans="1:4">
      <c r="A194" s="25" t="s">
        <v>52</v>
      </c>
      <c r="B194" s="17" t="s">
        <v>185</v>
      </c>
      <c r="C194" s="32"/>
      <c r="D194" s="5">
        <f>D195</f>
        <v>1800</v>
      </c>
    </row>
    <row r="195" spans="1:4" ht="26.4">
      <c r="A195" s="2" t="s">
        <v>8</v>
      </c>
      <c r="B195" s="17" t="s">
        <v>185</v>
      </c>
      <c r="C195" s="32">
        <v>200</v>
      </c>
      <c r="D195" s="5">
        <f>D196</f>
        <v>1800</v>
      </c>
    </row>
    <row r="196" spans="1:4" ht="26.4">
      <c r="A196" s="2" t="s">
        <v>9</v>
      </c>
      <c r="B196" s="17" t="s">
        <v>185</v>
      </c>
      <c r="C196" s="32">
        <v>240</v>
      </c>
      <c r="D196" s="5">
        <v>1800</v>
      </c>
    </row>
    <row r="197" spans="1:4" s="59" customFormat="1" ht="26.4">
      <c r="A197" s="60" t="s">
        <v>392</v>
      </c>
      <c r="B197" s="57" t="s">
        <v>187</v>
      </c>
      <c r="C197" s="33"/>
      <c r="D197" s="61">
        <f>D198</f>
        <v>39010</v>
      </c>
    </row>
    <row r="198" spans="1:4" ht="52.8">
      <c r="A198" s="2" t="s">
        <v>439</v>
      </c>
      <c r="B198" s="17" t="s">
        <v>188</v>
      </c>
      <c r="C198" s="32"/>
      <c r="D198" s="5">
        <f>D199+D202</f>
        <v>39010</v>
      </c>
    </row>
    <row r="199" spans="1:4" ht="26.4">
      <c r="A199" s="2" t="s">
        <v>406</v>
      </c>
      <c r="B199" s="17" t="s">
        <v>419</v>
      </c>
      <c r="C199" s="32"/>
      <c r="D199" s="5">
        <f>D200</f>
        <v>8000</v>
      </c>
    </row>
    <row r="200" spans="1:4" ht="26.4">
      <c r="A200" s="2" t="s">
        <v>8</v>
      </c>
      <c r="B200" s="17" t="s">
        <v>419</v>
      </c>
      <c r="C200" s="32">
        <v>200</v>
      </c>
      <c r="D200" s="5">
        <f>D201</f>
        <v>8000</v>
      </c>
    </row>
    <row r="201" spans="1:4" ht="26.4">
      <c r="A201" s="2" t="s">
        <v>9</v>
      </c>
      <c r="B201" s="17" t="s">
        <v>419</v>
      </c>
      <c r="C201" s="32">
        <v>240</v>
      </c>
      <c r="D201" s="5">
        <v>8000</v>
      </c>
    </row>
    <row r="202" spans="1:4" ht="52.8">
      <c r="A202" s="2" t="s">
        <v>186</v>
      </c>
      <c r="B202" s="17" t="s">
        <v>189</v>
      </c>
      <c r="C202" s="32"/>
      <c r="D202" s="5">
        <f>D203</f>
        <v>31010</v>
      </c>
    </row>
    <row r="203" spans="1:4" ht="26.4">
      <c r="A203" s="2" t="s">
        <v>8</v>
      </c>
      <c r="B203" s="17" t="s">
        <v>189</v>
      </c>
      <c r="C203" s="32">
        <v>200</v>
      </c>
      <c r="D203" s="5">
        <f>D204</f>
        <v>31010</v>
      </c>
    </row>
    <row r="204" spans="1:4" ht="26.4">
      <c r="A204" s="2" t="s">
        <v>9</v>
      </c>
      <c r="B204" s="17" t="s">
        <v>189</v>
      </c>
      <c r="C204" s="32">
        <v>240</v>
      </c>
      <c r="D204" s="5">
        <v>31010</v>
      </c>
    </row>
    <row r="205" spans="1:4" s="59" customFormat="1" ht="26.4">
      <c r="A205" s="60" t="s">
        <v>53</v>
      </c>
      <c r="B205" s="57" t="s">
        <v>191</v>
      </c>
      <c r="C205" s="33"/>
      <c r="D205" s="61">
        <f>D206</f>
        <v>11466.9</v>
      </c>
    </row>
    <row r="206" spans="1:4" ht="26.4">
      <c r="A206" s="2" t="s">
        <v>190</v>
      </c>
      <c r="B206" s="17" t="s">
        <v>192</v>
      </c>
      <c r="C206" s="32"/>
      <c r="D206" s="5">
        <f>D207</f>
        <v>11466.9</v>
      </c>
    </row>
    <row r="207" spans="1:4">
      <c r="A207" s="25" t="s">
        <v>47</v>
      </c>
      <c r="B207" s="17" t="s">
        <v>193</v>
      </c>
      <c r="C207" s="32"/>
      <c r="D207" s="5">
        <f>D208+D210+D212</f>
        <v>11466.9</v>
      </c>
    </row>
    <row r="208" spans="1:4" ht="52.8">
      <c r="A208" s="22" t="s">
        <v>6</v>
      </c>
      <c r="B208" s="17" t="s">
        <v>193</v>
      </c>
      <c r="C208" s="32">
        <v>100</v>
      </c>
      <c r="D208" s="5">
        <f>D209</f>
        <v>3752.7</v>
      </c>
    </row>
    <row r="209" spans="1:4">
      <c r="A209" s="22" t="s">
        <v>7</v>
      </c>
      <c r="B209" s="17" t="s">
        <v>193</v>
      </c>
      <c r="C209" s="32">
        <v>110</v>
      </c>
      <c r="D209" s="5">
        <v>3752.7</v>
      </c>
    </row>
    <row r="210" spans="1:4" ht="26.4">
      <c r="A210" s="2" t="s">
        <v>8</v>
      </c>
      <c r="B210" s="17" t="s">
        <v>193</v>
      </c>
      <c r="C210" s="32">
        <v>200</v>
      </c>
      <c r="D210" s="5">
        <f>D211</f>
        <v>7678.2</v>
      </c>
    </row>
    <row r="211" spans="1:4" ht="26.4">
      <c r="A211" s="2" t="s">
        <v>9</v>
      </c>
      <c r="B211" s="17" t="s">
        <v>193</v>
      </c>
      <c r="C211" s="32">
        <v>240</v>
      </c>
      <c r="D211" s="5">
        <v>7678.2</v>
      </c>
    </row>
    <row r="212" spans="1:4">
      <c r="A212" s="2" t="s">
        <v>14</v>
      </c>
      <c r="B212" s="17" t="s">
        <v>193</v>
      </c>
      <c r="C212" s="32">
        <v>800</v>
      </c>
      <c r="D212" s="5">
        <f>D213</f>
        <v>36</v>
      </c>
    </row>
    <row r="213" spans="1:4">
      <c r="A213" s="2" t="s">
        <v>15</v>
      </c>
      <c r="B213" s="17" t="s">
        <v>193</v>
      </c>
      <c r="C213" s="32">
        <v>850</v>
      </c>
      <c r="D213" s="5">
        <v>36</v>
      </c>
    </row>
    <row r="214" spans="1:4" s="59" customFormat="1" ht="26.4">
      <c r="A214" s="60" t="s">
        <v>384</v>
      </c>
      <c r="B214" s="57" t="s">
        <v>195</v>
      </c>
      <c r="C214" s="33"/>
      <c r="D214" s="61">
        <f>D215</f>
        <v>84739.8</v>
      </c>
    </row>
    <row r="215" spans="1:4" ht="26.4">
      <c r="A215" s="2" t="s">
        <v>194</v>
      </c>
      <c r="B215" s="17" t="s">
        <v>196</v>
      </c>
      <c r="C215" s="32"/>
      <c r="D215" s="5">
        <f>D216</f>
        <v>84739.8</v>
      </c>
    </row>
    <row r="216" spans="1:4" ht="26.4">
      <c r="A216" s="25" t="s">
        <v>35</v>
      </c>
      <c r="B216" s="17" t="s">
        <v>197</v>
      </c>
      <c r="C216" s="32"/>
      <c r="D216" s="5">
        <f>D217+D219+D223+D221</f>
        <v>84739.8</v>
      </c>
    </row>
    <row r="217" spans="1:4" ht="52.8">
      <c r="A217" s="22" t="s">
        <v>6</v>
      </c>
      <c r="B217" s="17" t="s">
        <v>197</v>
      </c>
      <c r="C217" s="32">
        <v>100</v>
      </c>
      <c r="D217" s="5">
        <f>D218</f>
        <v>40568.1</v>
      </c>
    </row>
    <row r="218" spans="1:4">
      <c r="A218" s="22" t="s">
        <v>7</v>
      </c>
      <c r="B218" s="17" t="s">
        <v>197</v>
      </c>
      <c r="C218" s="32">
        <v>110</v>
      </c>
      <c r="D218" s="5">
        <f>39799.9+768.2</f>
        <v>40568.1</v>
      </c>
    </row>
    <row r="219" spans="1:4" ht="26.4">
      <c r="A219" s="2" t="s">
        <v>8</v>
      </c>
      <c r="B219" s="17" t="s">
        <v>197</v>
      </c>
      <c r="C219" s="32">
        <v>200</v>
      </c>
      <c r="D219" s="5">
        <f>D220</f>
        <v>3120.9</v>
      </c>
    </row>
    <row r="220" spans="1:4" ht="26.4">
      <c r="A220" s="2" t="s">
        <v>9</v>
      </c>
      <c r="B220" s="17" t="s">
        <v>197</v>
      </c>
      <c r="C220" s="32">
        <v>240</v>
      </c>
      <c r="D220" s="5">
        <v>3120.9</v>
      </c>
    </row>
    <row r="221" spans="1:4" ht="26.4">
      <c r="A221" s="2" t="s">
        <v>12</v>
      </c>
      <c r="B221" s="17" t="s">
        <v>197</v>
      </c>
      <c r="C221" s="32">
        <v>600</v>
      </c>
      <c r="D221" s="5">
        <f>D222</f>
        <v>40770.800000000003</v>
      </c>
    </row>
    <row r="222" spans="1:4">
      <c r="A222" s="25" t="s">
        <v>13</v>
      </c>
      <c r="B222" s="17" t="s">
        <v>197</v>
      </c>
      <c r="C222" s="32">
        <v>610</v>
      </c>
      <c r="D222" s="5">
        <v>40770.800000000003</v>
      </c>
    </row>
    <row r="223" spans="1:4">
      <c r="A223" s="2" t="s">
        <v>14</v>
      </c>
      <c r="B223" s="17" t="s">
        <v>197</v>
      </c>
      <c r="C223" s="32">
        <v>800</v>
      </c>
      <c r="D223" s="5">
        <f>D224</f>
        <v>280</v>
      </c>
    </row>
    <row r="224" spans="1:4">
      <c r="A224" s="2" t="s">
        <v>15</v>
      </c>
      <c r="B224" s="17" t="s">
        <v>197</v>
      </c>
      <c r="C224" s="32">
        <v>850</v>
      </c>
      <c r="D224" s="5">
        <v>280</v>
      </c>
    </row>
    <row r="225" spans="1:4" s="59" customFormat="1">
      <c r="A225" s="56" t="s">
        <v>54</v>
      </c>
      <c r="B225" s="57" t="s">
        <v>199</v>
      </c>
      <c r="C225" s="33"/>
      <c r="D225" s="61">
        <f>D226</f>
        <v>10943.900000000001</v>
      </c>
    </row>
    <row r="226" spans="1:4" ht="26.4">
      <c r="A226" s="25" t="s">
        <v>198</v>
      </c>
      <c r="B226" s="17" t="s">
        <v>200</v>
      </c>
      <c r="C226" s="32"/>
      <c r="D226" s="5">
        <f>D227+D234</f>
        <v>10943.900000000001</v>
      </c>
    </row>
    <row r="227" spans="1:4">
      <c r="A227" s="2" t="s">
        <v>38</v>
      </c>
      <c r="B227" s="17" t="s">
        <v>201</v>
      </c>
      <c r="C227" s="32"/>
      <c r="D227" s="5">
        <f>D228+D230+D232</f>
        <v>10343.900000000001</v>
      </c>
    </row>
    <row r="228" spans="1:4" ht="52.8">
      <c r="A228" s="2" t="s">
        <v>25</v>
      </c>
      <c r="B228" s="17" t="s">
        <v>201</v>
      </c>
      <c r="C228" s="32">
        <v>100</v>
      </c>
      <c r="D228" s="5">
        <f>D229</f>
        <v>9243.9000000000015</v>
      </c>
    </row>
    <row r="229" spans="1:4" ht="26.4">
      <c r="A229" s="2" t="s">
        <v>26</v>
      </c>
      <c r="B229" s="17" t="s">
        <v>201</v>
      </c>
      <c r="C229" s="32">
        <v>120</v>
      </c>
      <c r="D229" s="5">
        <f>6287.1+2956.8</f>
        <v>9243.9000000000015</v>
      </c>
    </row>
    <row r="230" spans="1:4" ht="26.4">
      <c r="A230" s="2" t="s">
        <v>8</v>
      </c>
      <c r="B230" s="17" t="s">
        <v>201</v>
      </c>
      <c r="C230" s="32">
        <v>200</v>
      </c>
      <c r="D230" s="5">
        <f>D231</f>
        <v>820</v>
      </c>
    </row>
    <row r="231" spans="1:4" ht="26.4">
      <c r="A231" s="2" t="s">
        <v>9</v>
      </c>
      <c r="B231" s="17" t="s">
        <v>201</v>
      </c>
      <c r="C231" s="32">
        <v>240</v>
      </c>
      <c r="D231" s="5">
        <v>820</v>
      </c>
    </row>
    <row r="232" spans="1:4">
      <c r="A232" s="2" t="s">
        <v>14</v>
      </c>
      <c r="B232" s="17" t="s">
        <v>201</v>
      </c>
      <c r="C232" s="32">
        <v>800</v>
      </c>
      <c r="D232" s="5">
        <f>D233</f>
        <v>280</v>
      </c>
    </row>
    <row r="233" spans="1:4">
      <c r="A233" s="2" t="s">
        <v>15</v>
      </c>
      <c r="B233" s="17" t="s">
        <v>201</v>
      </c>
      <c r="C233" s="32">
        <v>850</v>
      </c>
      <c r="D233" s="5">
        <v>280</v>
      </c>
    </row>
    <row r="234" spans="1:4">
      <c r="A234" s="2" t="s">
        <v>443</v>
      </c>
      <c r="B234" s="17" t="s">
        <v>444</v>
      </c>
      <c r="C234" s="71"/>
      <c r="D234" s="5">
        <f>D235</f>
        <v>600</v>
      </c>
    </row>
    <row r="235" spans="1:4" ht="52.8">
      <c r="A235" s="22" t="s">
        <v>6</v>
      </c>
      <c r="B235" s="17" t="s">
        <v>444</v>
      </c>
      <c r="C235" s="71">
        <v>100</v>
      </c>
      <c r="D235" s="5">
        <f>D236</f>
        <v>600</v>
      </c>
    </row>
    <row r="236" spans="1:4">
      <c r="A236" s="22" t="s">
        <v>7</v>
      </c>
      <c r="B236" s="17" t="s">
        <v>444</v>
      </c>
      <c r="C236" s="71">
        <v>110</v>
      </c>
      <c r="D236" s="5">
        <v>600</v>
      </c>
    </row>
    <row r="237" spans="1:4" ht="26.4">
      <c r="A237" s="3" t="s">
        <v>420</v>
      </c>
      <c r="B237" s="16" t="s">
        <v>202</v>
      </c>
      <c r="C237" s="31"/>
      <c r="D237" s="9">
        <f>D238</f>
        <v>3000</v>
      </c>
    </row>
    <row r="238" spans="1:4" ht="26.4">
      <c r="A238" s="2" t="s">
        <v>424</v>
      </c>
      <c r="B238" s="19" t="s">
        <v>203</v>
      </c>
      <c r="C238" s="32"/>
      <c r="D238" s="5">
        <f>D239</f>
        <v>3000</v>
      </c>
    </row>
    <row r="239" spans="1:4" ht="26.4">
      <c r="A239" s="2" t="s">
        <v>385</v>
      </c>
      <c r="B239" s="17" t="s">
        <v>204</v>
      </c>
      <c r="C239" s="32"/>
      <c r="D239" s="5">
        <f>D240+D242</f>
        <v>3000</v>
      </c>
    </row>
    <row r="240" spans="1:4" ht="52.8">
      <c r="A240" s="2" t="s">
        <v>25</v>
      </c>
      <c r="B240" s="17" t="s">
        <v>204</v>
      </c>
      <c r="C240" s="32">
        <v>100</v>
      </c>
      <c r="D240" s="5">
        <f>D241</f>
        <v>2800</v>
      </c>
    </row>
    <row r="241" spans="1:4">
      <c r="A241" s="22" t="s">
        <v>7</v>
      </c>
      <c r="B241" s="17" t="s">
        <v>204</v>
      </c>
      <c r="C241" s="32">
        <v>110</v>
      </c>
      <c r="D241" s="5">
        <v>2800</v>
      </c>
    </row>
    <row r="242" spans="1:4" ht="26.4">
      <c r="A242" s="2" t="s">
        <v>8</v>
      </c>
      <c r="B242" s="17" t="s">
        <v>204</v>
      </c>
      <c r="C242" s="32">
        <v>200</v>
      </c>
      <c r="D242" s="5">
        <f>D243</f>
        <v>200</v>
      </c>
    </row>
    <row r="243" spans="1:4" ht="26.4">
      <c r="A243" s="2" t="s">
        <v>9</v>
      </c>
      <c r="B243" s="17" t="s">
        <v>204</v>
      </c>
      <c r="C243" s="32">
        <v>240</v>
      </c>
      <c r="D243" s="5">
        <v>200</v>
      </c>
    </row>
    <row r="244" spans="1:4" ht="26.4">
      <c r="A244" s="3" t="s">
        <v>393</v>
      </c>
      <c r="B244" s="16" t="s">
        <v>209</v>
      </c>
      <c r="C244" s="31"/>
      <c r="D244" s="10">
        <f>D245+D259+D269+D264+D274</f>
        <v>38028.400000000001</v>
      </c>
    </row>
    <row r="245" spans="1:4" s="59" customFormat="1" ht="52.8">
      <c r="A245" s="60" t="s">
        <v>55</v>
      </c>
      <c r="B245" s="57" t="s">
        <v>210</v>
      </c>
      <c r="C245" s="33"/>
      <c r="D245" s="13">
        <f>D246</f>
        <v>28858</v>
      </c>
    </row>
    <row r="246" spans="1:4" ht="39.6">
      <c r="A246" s="2" t="s">
        <v>425</v>
      </c>
      <c r="B246" s="17" t="s">
        <v>211</v>
      </c>
      <c r="C246" s="32"/>
      <c r="D246" s="6">
        <f>D247+D250+D253+D256</f>
        <v>28858</v>
      </c>
    </row>
    <row r="247" spans="1:4">
      <c r="A247" s="25" t="s">
        <v>56</v>
      </c>
      <c r="B247" s="17" t="s">
        <v>212</v>
      </c>
      <c r="C247" s="32"/>
      <c r="D247" s="5">
        <f>D248</f>
        <v>16119</v>
      </c>
    </row>
    <row r="248" spans="1:4" ht="26.4">
      <c r="A248" s="2" t="s">
        <v>12</v>
      </c>
      <c r="B248" s="17" t="s">
        <v>212</v>
      </c>
      <c r="C248" s="32">
        <v>600</v>
      </c>
      <c r="D248" s="5">
        <f>D249</f>
        <v>16119</v>
      </c>
    </row>
    <row r="249" spans="1:4">
      <c r="A249" s="25" t="s">
        <v>13</v>
      </c>
      <c r="B249" s="17" t="s">
        <v>212</v>
      </c>
      <c r="C249" s="32">
        <v>610</v>
      </c>
      <c r="D249" s="5">
        <v>16119</v>
      </c>
    </row>
    <row r="250" spans="1:4">
      <c r="A250" s="25" t="s">
        <v>57</v>
      </c>
      <c r="B250" s="17" t="s">
        <v>213</v>
      </c>
      <c r="C250" s="32"/>
      <c r="D250" s="5">
        <f>D251</f>
        <v>11939</v>
      </c>
    </row>
    <row r="251" spans="1:4" ht="26.4">
      <c r="A251" s="2" t="s">
        <v>12</v>
      </c>
      <c r="B251" s="17" t="s">
        <v>213</v>
      </c>
      <c r="C251" s="32">
        <v>600</v>
      </c>
      <c r="D251" s="5">
        <f>D252</f>
        <v>11939</v>
      </c>
    </row>
    <row r="252" spans="1:4">
      <c r="A252" s="25" t="s">
        <v>13</v>
      </c>
      <c r="B252" s="17" t="s">
        <v>213</v>
      </c>
      <c r="C252" s="32">
        <v>610</v>
      </c>
      <c r="D252" s="5">
        <v>11939</v>
      </c>
    </row>
    <row r="253" spans="1:4" ht="26.4">
      <c r="A253" s="25" t="s">
        <v>58</v>
      </c>
      <c r="B253" s="17" t="s">
        <v>214</v>
      </c>
      <c r="C253" s="32"/>
      <c r="D253" s="5">
        <f>D254</f>
        <v>500</v>
      </c>
    </row>
    <row r="254" spans="1:4" ht="26.4">
      <c r="A254" s="2" t="s">
        <v>8</v>
      </c>
      <c r="B254" s="17" t="s">
        <v>214</v>
      </c>
      <c r="C254" s="32">
        <v>200</v>
      </c>
      <c r="D254" s="5">
        <f>D255</f>
        <v>500</v>
      </c>
    </row>
    <row r="255" spans="1:4" ht="26.4">
      <c r="A255" s="2" t="s">
        <v>9</v>
      </c>
      <c r="B255" s="17" t="s">
        <v>214</v>
      </c>
      <c r="C255" s="32">
        <v>240</v>
      </c>
      <c r="D255" s="5">
        <v>500</v>
      </c>
    </row>
    <row r="256" spans="1:4">
      <c r="A256" s="25" t="s">
        <v>59</v>
      </c>
      <c r="B256" s="17" t="s">
        <v>215</v>
      </c>
      <c r="C256" s="32"/>
      <c r="D256" s="5">
        <f>D257</f>
        <v>300</v>
      </c>
    </row>
    <row r="257" spans="1:4" ht="26.4">
      <c r="A257" s="2" t="s">
        <v>12</v>
      </c>
      <c r="B257" s="17" t="s">
        <v>215</v>
      </c>
      <c r="C257" s="32">
        <v>600</v>
      </c>
      <c r="D257" s="5">
        <f>D258</f>
        <v>300</v>
      </c>
    </row>
    <row r="258" spans="1:4">
      <c r="A258" s="67" t="s">
        <v>13</v>
      </c>
      <c r="B258" s="17" t="s">
        <v>215</v>
      </c>
      <c r="C258" s="32">
        <v>610</v>
      </c>
      <c r="D258" s="5">
        <v>300</v>
      </c>
    </row>
    <row r="259" spans="1:4" s="59" customFormat="1" ht="39.6">
      <c r="A259" s="60" t="s">
        <v>60</v>
      </c>
      <c r="B259" s="57" t="s">
        <v>216</v>
      </c>
      <c r="C259" s="33"/>
      <c r="D259" s="13">
        <f>D261</f>
        <v>900</v>
      </c>
    </row>
    <row r="260" spans="1:4" ht="39.6">
      <c r="A260" s="2" t="s">
        <v>205</v>
      </c>
      <c r="B260" s="17" t="s">
        <v>217</v>
      </c>
      <c r="C260" s="32"/>
      <c r="D260" s="6">
        <f>D261</f>
        <v>900</v>
      </c>
    </row>
    <row r="261" spans="1:4" ht="39.6">
      <c r="A261" s="25" t="s">
        <v>206</v>
      </c>
      <c r="B261" s="17" t="s">
        <v>218</v>
      </c>
      <c r="C261" s="32"/>
      <c r="D261" s="5">
        <f>D262</f>
        <v>900</v>
      </c>
    </row>
    <row r="262" spans="1:4" ht="26.4">
      <c r="A262" s="2" t="s">
        <v>8</v>
      </c>
      <c r="B262" s="17" t="s">
        <v>218</v>
      </c>
      <c r="C262" s="32">
        <v>200</v>
      </c>
      <c r="D262" s="5">
        <f>D263</f>
        <v>900</v>
      </c>
    </row>
    <row r="263" spans="1:4" ht="26.4">
      <c r="A263" s="2" t="s">
        <v>9</v>
      </c>
      <c r="B263" s="17" t="s">
        <v>218</v>
      </c>
      <c r="C263" s="32">
        <v>240</v>
      </c>
      <c r="D263" s="5">
        <v>900</v>
      </c>
    </row>
    <row r="264" spans="1:4" s="59" customFormat="1" ht="39.6">
      <c r="A264" s="60" t="s">
        <v>61</v>
      </c>
      <c r="B264" s="57" t="s">
        <v>223</v>
      </c>
      <c r="C264" s="33"/>
      <c r="D264" s="13">
        <f>D266</f>
        <v>700</v>
      </c>
    </row>
    <row r="265" spans="1:4" ht="26.4">
      <c r="A265" s="2" t="s">
        <v>222</v>
      </c>
      <c r="B265" s="17" t="s">
        <v>224</v>
      </c>
      <c r="C265" s="32"/>
      <c r="D265" s="6">
        <f>D266</f>
        <v>700</v>
      </c>
    </row>
    <row r="266" spans="1:4">
      <c r="A266" s="25" t="s">
        <v>62</v>
      </c>
      <c r="B266" s="17" t="s">
        <v>225</v>
      </c>
      <c r="C266" s="32"/>
      <c r="D266" s="5">
        <f>D267</f>
        <v>700</v>
      </c>
    </row>
    <row r="267" spans="1:4" ht="26.4">
      <c r="A267" s="2" t="s">
        <v>8</v>
      </c>
      <c r="B267" s="17" t="s">
        <v>225</v>
      </c>
      <c r="C267" s="32">
        <v>200</v>
      </c>
      <c r="D267" s="5">
        <f>D268</f>
        <v>700</v>
      </c>
    </row>
    <row r="268" spans="1:4" ht="26.4">
      <c r="A268" s="2" t="s">
        <v>9</v>
      </c>
      <c r="B268" s="17" t="s">
        <v>225</v>
      </c>
      <c r="C268" s="32">
        <v>240</v>
      </c>
      <c r="D268" s="5">
        <v>700</v>
      </c>
    </row>
    <row r="269" spans="1:4" s="59" customFormat="1" ht="39.6">
      <c r="A269" s="60" t="s">
        <v>63</v>
      </c>
      <c r="B269" s="57" t="s">
        <v>219</v>
      </c>
      <c r="C269" s="33"/>
      <c r="D269" s="13">
        <f>D270</f>
        <v>480</v>
      </c>
    </row>
    <row r="270" spans="1:4" ht="26.4">
      <c r="A270" s="25" t="s">
        <v>207</v>
      </c>
      <c r="B270" s="17" t="s">
        <v>220</v>
      </c>
      <c r="C270" s="32"/>
      <c r="D270" s="6">
        <f>D271</f>
        <v>480</v>
      </c>
    </row>
    <row r="271" spans="1:4">
      <c r="A271" s="25" t="s">
        <v>208</v>
      </c>
      <c r="B271" s="17" t="s">
        <v>221</v>
      </c>
      <c r="C271" s="32"/>
      <c r="D271" s="5">
        <f>D272</f>
        <v>480</v>
      </c>
    </row>
    <row r="272" spans="1:4" ht="26.4">
      <c r="A272" s="2" t="s">
        <v>8</v>
      </c>
      <c r="B272" s="17" t="s">
        <v>221</v>
      </c>
      <c r="C272" s="32">
        <v>200</v>
      </c>
      <c r="D272" s="5">
        <f>D273</f>
        <v>480</v>
      </c>
    </row>
    <row r="273" spans="1:4" ht="26.4">
      <c r="A273" s="2" t="s">
        <v>9</v>
      </c>
      <c r="B273" s="17" t="s">
        <v>221</v>
      </c>
      <c r="C273" s="32">
        <v>240</v>
      </c>
      <c r="D273" s="5">
        <v>480</v>
      </c>
    </row>
    <row r="274" spans="1:4" s="59" customFormat="1" ht="39.6">
      <c r="A274" s="60" t="s">
        <v>394</v>
      </c>
      <c r="B274" s="57" t="s">
        <v>227</v>
      </c>
      <c r="C274" s="33"/>
      <c r="D274" s="13">
        <f>D275</f>
        <v>7090.4</v>
      </c>
    </row>
    <row r="275" spans="1:4" ht="39.6">
      <c r="A275" s="2" t="s">
        <v>438</v>
      </c>
      <c r="B275" s="17" t="s">
        <v>228</v>
      </c>
      <c r="C275" s="32"/>
      <c r="D275" s="6">
        <f>D276+D279</f>
        <v>7090.4</v>
      </c>
    </row>
    <row r="276" spans="1:4" ht="26.4">
      <c r="A276" s="25" t="s">
        <v>411</v>
      </c>
      <c r="B276" s="17" t="s">
        <v>229</v>
      </c>
      <c r="C276" s="32"/>
      <c r="D276" s="5">
        <f>D277</f>
        <v>524</v>
      </c>
    </row>
    <row r="277" spans="1:4" ht="26.4">
      <c r="A277" s="2" t="s">
        <v>8</v>
      </c>
      <c r="B277" s="17" t="s">
        <v>229</v>
      </c>
      <c r="C277" s="32">
        <v>200</v>
      </c>
      <c r="D277" s="5">
        <f>D278</f>
        <v>524</v>
      </c>
    </row>
    <row r="278" spans="1:4" ht="26.4">
      <c r="A278" s="2" t="s">
        <v>9</v>
      </c>
      <c r="B278" s="17" t="s">
        <v>229</v>
      </c>
      <c r="C278" s="32">
        <v>240</v>
      </c>
      <c r="D278" s="5">
        <v>524</v>
      </c>
    </row>
    <row r="279" spans="1:4" ht="52.8">
      <c r="A279" s="2" t="s">
        <v>226</v>
      </c>
      <c r="B279" s="17" t="s">
        <v>230</v>
      </c>
      <c r="C279" s="32"/>
      <c r="D279" s="5">
        <f>D280</f>
        <v>6566.4</v>
      </c>
    </row>
    <row r="280" spans="1:4" ht="26.4">
      <c r="A280" s="2" t="s">
        <v>8</v>
      </c>
      <c r="B280" s="17" t="s">
        <v>230</v>
      </c>
      <c r="C280" s="32">
        <v>200</v>
      </c>
      <c r="D280" s="5">
        <f>D281</f>
        <v>6566.4</v>
      </c>
    </row>
    <row r="281" spans="1:4" ht="26.4">
      <c r="A281" s="2" t="s">
        <v>9</v>
      </c>
      <c r="B281" s="17" t="s">
        <v>230</v>
      </c>
      <c r="C281" s="32">
        <v>240</v>
      </c>
      <c r="D281" s="5">
        <v>6566.4</v>
      </c>
    </row>
    <row r="282" spans="1:4" ht="39.6">
      <c r="A282" s="3" t="s">
        <v>64</v>
      </c>
      <c r="B282" s="16" t="s">
        <v>233</v>
      </c>
      <c r="C282" s="33"/>
      <c r="D282" s="11">
        <f>D283+D293+D288</f>
        <v>7196</v>
      </c>
    </row>
    <row r="283" spans="1:4" s="59" customFormat="1">
      <c r="A283" s="56" t="s">
        <v>65</v>
      </c>
      <c r="B283" s="57" t="s">
        <v>234</v>
      </c>
      <c r="C283" s="33"/>
      <c r="D283" s="58">
        <f>D284</f>
        <v>1151</v>
      </c>
    </row>
    <row r="284" spans="1:4" ht="26.4">
      <c r="A284" s="25" t="s">
        <v>231</v>
      </c>
      <c r="B284" s="17" t="s">
        <v>235</v>
      </c>
      <c r="C284" s="33"/>
      <c r="D284" s="12">
        <f>D285</f>
        <v>1151</v>
      </c>
    </row>
    <row r="285" spans="1:4">
      <c r="A285" s="2" t="s">
        <v>66</v>
      </c>
      <c r="B285" s="17" t="s">
        <v>236</v>
      </c>
      <c r="C285" s="32"/>
      <c r="D285" s="5">
        <f>D286</f>
        <v>1151</v>
      </c>
    </row>
    <row r="286" spans="1:4" ht="26.4">
      <c r="A286" s="2" t="s">
        <v>8</v>
      </c>
      <c r="B286" s="17" t="s">
        <v>236</v>
      </c>
      <c r="C286" s="32">
        <v>200</v>
      </c>
      <c r="D286" s="5">
        <f>D287</f>
        <v>1151</v>
      </c>
    </row>
    <row r="287" spans="1:4" ht="26.4">
      <c r="A287" s="2" t="s">
        <v>9</v>
      </c>
      <c r="B287" s="17" t="s">
        <v>236</v>
      </c>
      <c r="C287" s="32">
        <v>240</v>
      </c>
      <c r="D287" s="5">
        <f>1396-245</f>
        <v>1151</v>
      </c>
    </row>
    <row r="288" spans="1:4" s="59" customFormat="1" ht="26.4">
      <c r="A288" s="60" t="s">
        <v>445</v>
      </c>
      <c r="B288" s="57" t="s">
        <v>448</v>
      </c>
      <c r="C288" s="75"/>
      <c r="D288" s="61">
        <f>D289</f>
        <v>245</v>
      </c>
    </row>
    <row r="289" spans="1:6" ht="26.4">
      <c r="A289" s="2" t="s">
        <v>446</v>
      </c>
      <c r="B289" s="17" t="s">
        <v>449</v>
      </c>
      <c r="C289" s="71"/>
      <c r="D289" s="5">
        <f>D290</f>
        <v>245</v>
      </c>
    </row>
    <row r="290" spans="1:6">
      <c r="A290" s="2" t="s">
        <v>447</v>
      </c>
      <c r="B290" s="17" t="s">
        <v>450</v>
      </c>
      <c r="C290" s="71"/>
      <c r="D290" s="5">
        <f>D291</f>
        <v>245</v>
      </c>
    </row>
    <row r="291" spans="1:6" ht="26.4">
      <c r="A291" s="2" t="s">
        <v>8</v>
      </c>
      <c r="B291" s="17" t="s">
        <v>450</v>
      </c>
      <c r="C291" s="71">
        <v>200</v>
      </c>
      <c r="D291" s="5">
        <f>D292</f>
        <v>245</v>
      </c>
    </row>
    <row r="292" spans="1:6" ht="26.4">
      <c r="A292" s="2" t="s">
        <v>9</v>
      </c>
      <c r="B292" s="17" t="s">
        <v>450</v>
      </c>
      <c r="C292" s="71">
        <v>240</v>
      </c>
      <c r="D292" s="5">
        <v>245</v>
      </c>
    </row>
    <row r="293" spans="1:6" s="59" customFormat="1" ht="52.8">
      <c r="A293" s="60" t="s">
        <v>67</v>
      </c>
      <c r="B293" s="57" t="s">
        <v>237</v>
      </c>
      <c r="C293" s="33"/>
      <c r="D293" s="61">
        <f>D294</f>
        <v>5800</v>
      </c>
    </row>
    <row r="294" spans="1:6" ht="26.4">
      <c r="A294" s="2" t="s">
        <v>232</v>
      </c>
      <c r="B294" s="17" t="s">
        <v>238</v>
      </c>
      <c r="C294" s="32"/>
      <c r="D294" s="5">
        <f>D295</f>
        <v>5800</v>
      </c>
    </row>
    <row r="295" spans="1:6" ht="26.4">
      <c r="A295" s="2" t="s">
        <v>434</v>
      </c>
      <c r="B295" s="17" t="s">
        <v>239</v>
      </c>
      <c r="C295" s="32"/>
      <c r="D295" s="5">
        <f>D296</f>
        <v>5800</v>
      </c>
    </row>
    <row r="296" spans="1:6" ht="26.4">
      <c r="A296" s="2" t="s">
        <v>12</v>
      </c>
      <c r="B296" s="17" t="s">
        <v>239</v>
      </c>
      <c r="C296" s="70">
        <v>600</v>
      </c>
      <c r="D296" s="5">
        <f>D297</f>
        <v>5800</v>
      </c>
    </row>
    <row r="297" spans="1:6">
      <c r="A297" s="67" t="s">
        <v>13</v>
      </c>
      <c r="B297" s="17" t="s">
        <v>239</v>
      </c>
      <c r="C297" s="70">
        <v>610</v>
      </c>
      <c r="D297" s="5">
        <v>5800</v>
      </c>
    </row>
    <row r="298" spans="1:6" ht="39.6">
      <c r="A298" s="3" t="s">
        <v>429</v>
      </c>
      <c r="B298" s="16" t="s">
        <v>240</v>
      </c>
      <c r="C298" s="34"/>
      <c r="D298" s="10">
        <f>D299</f>
        <v>37897.5</v>
      </c>
      <c r="F298" s="69"/>
    </row>
    <row r="299" spans="1:6" ht="44.4" customHeight="1">
      <c r="A299" s="25" t="s">
        <v>403</v>
      </c>
      <c r="B299" s="17" t="s">
        <v>241</v>
      </c>
      <c r="C299" s="34"/>
      <c r="D299" s="6">
        <f>D300+D303+D306</f>
        <v>37897.5</v>
      </c>
    </row>
    <row r="300" spans="1:6" ht="26.4">
      <c r="A300" s="2" t="s">
        <v>430</v>
      </c>
      <c r="B300" s="17" t="s">
        <v>242</v>
      </c>
      <c r="C300" s="35"/>
      <c r="D300" s="6">
        <f>D301</f>
        <v>20000</v>
      </c>
    </row>
    <row r="301" spans="1:6" ht="26.4">
      <c r="A301" s="2" t="s">
        <v>8</v>
      </c>
      <c r="B301" s="17" t="s">
        <v>242</v>
      </c>
      <c r="C301" s="32">
        <v>200</v>
      </c>
      <c r="D301" s="6">
        <f>D302</f>
        <v>20000</v>
      </c>
    </row>
    <row r="302" spans="1:6" ht="26.4">
      <c r="A302" s="2" t="s">
        <v>9</v>
      </c>
      <c r="B302" s="17" t="s">
        <v>242</v>
      </c>
      <c r="C302" s="32">
        <v>240</v>
      </c>
      <c r="D302" s="6">
        <v>20000</v>
      </c>
    </row>
    <row r="303" spans="1:6" ht="26.4">
      <c r="A303" s="67" t="s">
        <v>432</v>
      </c>
      <c r="B303" s="68" t="s">
        <v>433</v>
      </c>
      <c r="C303" s="53"/>
      <c r="D303" s="54">
        <f>D304</f>
        <v>7500</v>
      </c>
    </row>
    <row r="304" spans="1:6" ht="26.4">
      <c r="A304" s="51" t="s">
        <v>8</v>
      </c>
      <c r="B304" s="68" t="s">
        <v>433</v>
      </c>
      <c r="C304" s="53">
        <v>200</v>
      </c>
      <c r="D304" s="54">
        <f>D305</f>
        <v>7500</v>
      </c>
    </row>
    <row r="305" spans="1:4" ht="26.4">
      <c r="A305" s="51" t="s">
        <v>9</v>
      </c>
      <c r="B305" s="68" t="s">
        <v>433</v>
      </c>
      <c r="C305" s="53">
        <v>240</v>
      </c>
      <c r="D305" s="54">
        <f>1600+5900</f>
        <v>7500</v>
      </c>
    </row>
    <row r="306" spans="1:4">
      <c r="A306" s="45" t="s">
        <v>399</v>
      </c>
      <c r="B306" s="47" t="s">
        <v>400</v>
      </c>
      <c r="C306" s="48"/>
      <c r="D306" s="50">
        <f>D307</f>
        <v>10397.5</v>
      </c>
    </row>
    <row r="307" spans="1:4" ht="26.4">
      <c r="A307" s="46" t="s">
        <v>8</v>
      </c>
      <c r="B307" s="47" t="s">
        <v>400</v>
      </c>
      <c r="C307" s="48">
        <v>200</v>
      </c>
      <c r="D307" s="50">
        <f>D308</f>
        <v>10397.5</v>
      </c>
    </row>
    <row r="308" spans="1:4" ht="26.4">
      <c r="A308" s="46" t="s">
        <v>9</v>
      </c>
      <c r="B308" s="47" t="s">
        <v>400</v>
      </c>
      <c r="C308" s="48">
        <v>240</v>
      </c>
      <c r="D308" s="50">
        <v>10397.5</v>
      </c>
    </row>
    <row r="309" spans="1:4" ht="35.4" customHeight="1">
      <c r="A309" s="3" t="s">
        <v>243</v>
      </c>
      <c r="B309" s="21" t="s">
        <v>245</v>
      </c>
      <c r="C309" s="31"/>
      <c r="D309" s="9">
        <f>D310+D319+D327</f>
        <v>63392.800000000003</v>
      </c>
    </row>
    <row r="310" spans="1:4" s="59" customFormat="1" ht="39.6">
      <c r="A310" s="56" t="s">
        <v>362</v>
      </c>
      <c r="B310" s="64" t="s">
        <v>246</v>
      </c>
      <c r="C310" s="33"/>
      <c r="D310" s="61">
        <f>D315+D311</f>
        <v>20898</v>
      </c>
    </row>
    <row r="311" spans="1:4" s="14" customFormat="1" ht="26.4">
      <c r="A311" s="2" t="s">
        <v>358</v>
      </c>
      <c r="B311" s="15" t="s">
        <v>359</v>
      </c>
      <c r="C311" s="35"/>
      <c r="D311" s="6">
        <f>D312</f>
        <v>64</v>
      </c>
    </row>
    <row r="312" spans="1:4" s="14" customFormat="1" ht="13.2">
      <c r="A312" s="2" t="s">
        <v>360</v>
      </c>
      <c r="B312" s="15" t="s">
        <v>361</v>
      </c>
      <c r="C312" s="35"/>
      <c r="D312" s="6">
        <f>D313</f>
        <v>64</v>
      </c>
    </row>
    <row r="313" spans="1:4" s="14" customFormat="1" ht="13.2">
      <c r="A313" s="2" t="s">
        <v>10</v>
      </c>
      <c r="B313" s="15" t="s">
        <v>361</v>
      </c>
      <c r="C313" s="32">
        <v>300</v>
      </c>
      <c r="D313" s="6">
        <f>D314</f>
        <v>64</v>
      </c>
    </row>
    <row r="314" spans="1:4" s="14" customFormat="1" ht="26.4">
      <c r="A314" s="2" t="s">
        <v>11</v>
      </c>
      <c r="B314" s="15" t="s">
        <v>361</v>
      </c>
      <c r="C314" s="32">
        <v>320</v>
      </c>
      <c r="D314" s="6">
        <v>64</v>
      </c>
    </row>
    <row r="315" spans="1:4" ht="26.4">
      <c r="A315" s="25" t="s">
        <v>244</v>
      </c>
      <c r="B315" s="19" t="s">
        <v>247</v>
      </c>
      <c r="C315" s="32"/>
      <c r="D315" s="5">
        <f t="shared" ref="D315:D317" si="1">D316</f>
        <v>20834</v>
      </c>
    </row>
    <row r="316" spans="1:4" ht="39.6">
      <c r="A316" s="27" t="s">
        <v>435</v>
      </c>
      <c r="B316" s="19" t="s">
        <v>248</v>
      </c>
      <c r="C316" s="32"/>
      <c r="D316" s="5">
        <f t="shared" si="1"/>
        <v>20834</v>
      </c>
    </row>
    <row r="317" spans="1:4" ht="26.4">
      <c r="A317" s="2" t="s">
        <v>8</v>
      </c>
      <c r="B317" s="19" t="s">
        <v>248</v>
      </c>
      <c r="C317" s="32">
        <v>200</v>
      </c>
      <c r="D317" s="5">
        <f t="shared" si="1"/>
        <v>20834</v>
      </c>
    </row>
    <row r="318" spans="1:4" ht="26.4">
      <c r="A318" s="2" t="s">
        <v>19</v>
      </c>
      <c r="B318" s="19" t="s">
        <v>248</v>
      </c>
      <c r="C318" s="32">
        <v>240</v>
      </c>
      <c r="D318" s="5">
        <v>20834</v>
      </c>
    </row>
    <row r="319" spans="1:4" s="59" customFormat="1">
      <c r="A319" s="60" t="s">
        <v>68</v>
      </c>
      <c r="B319" s="63" t="s">
        <v>252</v>
      </c>
      <c r="C319" s="33"/>
      <c r="D319" s="61">
        <f>D320</f>
        <v>1995.8</v>
      </c>
    </row>
    <row r="320" spans="1:4" ht="39.6">
      <c r="A320" s="24" t="s">
        <v>388</v>
      </c>
      <c r="B320" s="15" t="s">
        <v>253</v>
      </c>
      <c r="C320" s="32"/>
      <c r="D320" s="5">
        <f>D321+D324</f>
        <v>1995.8</v>
      </c>
    </row>
    <row r="321" spans="1:4" ht="26.4">
      <c r="A321" s="2" t="s">
        <v>249</v>
      </c>
      <c r="B321" s="15" t="s">
        <v>254</v>
      </c>
      <c r="C321" s="32"/>
      <c r="D321" s="5">
        <f>D322</f>
        <v>595.79999999999995</v>
      </c>
    </row>
    <row r="322" spans="1:4" ht="26.4">
      <c r="A322" s="2" t="s">
        <v>8</v>
      </c>
      <c r="B322" s="15" t="s">
        <v>254</v>
      </c>
      <c r="C322" s="32">
        <v>200</v>
      </c>
      <c r="D322" s="5">
        <f>D323</f>
        <v>595.79999999999995</v>
      </c>
    </row>
    <row r="323" spans="1:4" ht="26.4">
      <c r="A323" s="2" t="s">
        <v>9</v>
      </c>
      <c r="B323" s="15" t="s">
        <v>254</v>
      </c>
      <c r="C323" s="32">
        <v>240</v>
      </c>
      <c r="D323" s="5">
        <f>595.8</f>
        <v>595.79999999999995</v>
      </c>
    </row>
    <row r="324" spans="1:4" ht="26.4">
      <c r="A324" s="51" t="s">
        <v>401</v>
      </c>
      <c r="B324" s="52" t="s">
        <v>402</v>
      </c>
      <c r="C324" s="53"/>
      <c r="D324" s="54">
        <f>D325</f>
        <v>1400</v>
      </c>
    </row>
    <row r="325" spans="1:4" ht="26.4">
      <c r="A325" s="51" t="s">
        <v>8</v>
      </c>
      <c r="B325" s="52" t="s">
        <v>402</v>
      </c>
      <c r="C325" s="53">
        <v>200</v>
      </c>
      <c r="D325" s="54">
        <f>D326</f>
        <v>1400</v>
      </c>
    </row>
    <row r="326" spans="1:4" ht="26.4">
      <c r="A326" s="51" t="s">
        <v>9</v>
      </c>
      <c r="B326" s="52" t="s">
        <v>402</v>
      </c>
      <c r="C326" s="53">
        <v>240</v>
      </c>
      <c r="D326" s="54">
        <v>1400</v>
      </c>
    </row>
    <row r="327" spans="1:4" s="59" customFormat="1" ht="39.6">
      <c r="A327" s="65" t="s">
        <v>69</v>
      </c>
      <c r="B327" s="63" t="s">
        <v>255</v>
      </c>
      <c r="C327" s="33"/>
      <c r="D327" s="61">
        <f>D328</f>
        <v>40499</v>
      </c>
    </row>
    <row r="328" spans="1:4" ht="39.6">
      <c r="A328" s="2" t="s">
        <v>250</v>
      </c>
      <c r="B328" s="15" t="s">
        <v>256</v>
      </c>
      <c r="C328" s="32"/>
      <c r="D328" s="5">
        <f>D329+D334</f>
        <v>40499</v>
      </c>
    </row>
    <row r="329" spans="1:4" ht="26.4">
      <c r="A329" s="27" t="s">
        <v>251</v>
      </c>
      <c r="B329" s="15" t="s">
        <v>257</v>
      </c>
      <c r="C329" s="32"/>
      <c r="D329" s="5">
        <f>D330+D332</f>
        <v>31845</v>
      </c>
    </row>
    <row r="330" spans="1:4" ht="26.4">
      <c r="A330" s="2" t="s">
        <v>8</v>
      </c>
      <c r="B330" s="15" t="s">
        <v>257</v>
      </c>
      <c r="C330" s="32">
        <v>200</v>
      </c>
      <c r="D330" s="5">
        <f>D331</f>
        <v>318.5</v>
      </c>
    </row>
    <row r="331" spans="1:4" ht="26.4">
      <c r="A331" s="2" t="s">
        <v>19</v>
      </c>
      <c r="B331" s="15" t="s">
        <v>257</v>
      </c>
      <c r="C331" s="32">
        <v>240</v>
      </c>
      <c r="D331" s="5">
        <v>318.5</v>
      </c>
    </row>
    <row r="332" spans="1:4">
      <c r="A332" s="2" t="s">
        <v>10</v>
      </c>
      <c r="B332" s="15" t="s">
        <v>257</v>
      </c>
      <c r="C332" s="32">
        <v>300</v>
      </c>
      <c r="D332" s="5">
        <f>D333</f>
        <v>31526.5</v>
      </c>
    </row>
    <row r="333" spans="1:4">
      <c r="A333" s="2" t="s">
        <v>20</v>
      </c>
      <c r="B333" s="15" t="s">
        <v>257</v>
      </c>
      <c r="C333" s="32">
        <v>310</v>
      </c>
      <c r="D333" s="5">
        <v>31526.5</v>
      </c>
    </row>
    <row r="334" spans="1:4" ht="26.4">
      <c r="A334" s="28" t="s">
        <v>412</v>
      </c>
      <c r="B334" s="15" t="s">
        <v>356</v>
      </c>
      <c r="C334" s="32"/>
      <c r="D334" s="5">
        <f>D335+D337</f>
        <v>8654</v>
      </c>
    </row>
    <row r="335" spans="1:4" ht="52.8">
      <c r="A335" s="2" t="s">
        <v>25</v>
      </c>
      <c r="B335" s="15" t="s">
        <v>356</v>
      </c>
      <c r="C335" s="32">
        <v>100</v>
      </c>
      <c r="D335" s="5">
        <f>D336</f>
        <v>6089.4</v>
      </c>
    </row>
    <row r="336" spans="1:4" ht="26.4">
      <c r="A336" s="2" t="s">
        <v>26</v>
      </c>
      <c r="B336" s="15" t="s">
        <v>356</v>
      </c>
      <c r="C336" s="32">
        <v>120</v>
      </c>
      <c r="D336" s="5">
        <v>6089.4</v>
      </c>
    </row>
    <row r="337" spans="1:4" ht="26.4">
      <c r="A337" s="2" t="s">
        <v>8</v>
      </c>
      <c r="B337" s="15" t="s">
        <v>356</v>
      </c>
      <c r="C337" s="32">
        <v>200</v>
      </c>
      <c r="D337" s="5">
        <f>D338</f>
        <v>2564.6</v>
      </c>
    </row>
    <row r="338" spans="1:4" ht="26.4">
      <c r="A338" s="2" t="s">
        <v>9</v>
      </c>
      <c r="B338" s="15" t="s">
        <v>356</v>
      </c>
      <c r="C338" s="32">
        <v>240</v>
      </c>
      <c r="D338" s="6">
        <v>2564.6</v>
      </c>
    </row>
    <row r="339" spans="1:4">
      <c r="A339" s="3" t="s">
        <v>70</v>
      </c>
      <c r="B339" s="16" t="s">
        <v>258</v>
      </c>
      <c r="C339" s="31"/>
      <c r="D339" s="9">
        <f>D340</f>
        <v>23218</v>
      </c>
    </row>
    <row r="340" spans="1:4" ht="39.6">
      <c r="A340" s="2" t="s">
        <v>259</v>
      </c>
      <c r="B340" s="15" t="s">
        <v>260</v>
      </c>
      <c r="C340" s="32"/>
      <c r="D340" s="5">
        <f>D347+D341+D344</f>
        <v>23218</v>
      </c>
    </row>
    <row r="341" spans="1:4">
      <c r="A341" s="2" t="s">
        <v>71</v>
      </c>
      <c r="B341" s="15" t="s">
        <v>262</v>
      </c>
      <c r="C341" s="32"/>
      <c r="D341" s="6">
        <f>D342</f>
        <v>1146</v>
      </c>
    </row>
    <row r="342" spans="1:4">
      <c r="A342" s="2" t="s">
        <v>10</v>
      </c>
      <c r="B342" s="15" t="s">
        <v>262</v>
      </c>
      <c r="C342" s="32">
        <v>300</v>
      </c>
      <c r="D342" s="6">
        <f>D343</f>
        <v>1146</v>
      </c>
    </row>
    <row r="343" spans="1:4" ht="26.4">
      <c r="A343" s="2" t="s">
        <v>11</v>
      </c>
      <c r="B343" s="15" t="s">
        <v>262</v>
      </c>
      <c r="C343" s="32">
        <v>320</v>
      </c>
      <c r="D343" s="6">
        <v>1146</v>
      </c>
    </row>
    <row r="344" spans="1:4" ht="52.8">
      <c r="A344" s="2" t="s">
        <v>72</v>
      </c>
      <c r="B344" s="15" t="s">
        <v>263</v>
      </c>
      <c r="C344" s="36"/>
      <c r="D344" s="6">
        <f>D345</f>
        <v>1845</v>
      </c>
    </row>
    <row r="345" spans="1:4">
      <c r="A345" s="2" t="s">
        <v>10</v>
      </c>
      <c r="B345" s="15" t="s">
        <v>263</v>
      </c>
      <c r="C345" s="32">
        <v>300</v>
      </c>
      <c r="D345" s="6">
        <f>D346</f>
        <v>1845</v>
      </c>
    </row>
    <row r="346" spans="1:4">
      <c r="A346" s="2" t="s">
        <v>20</v>
      </c>
      <c r="B346" s="15" t="s">
        <v>263</v>
      </c>
      <c r="C346" s="32">
        <v>310</v>
      </c>
      <c r="D346" s="6">
        <v>1845</v>
      </c>
    </row>
    <row r="347" spans="1:4" ht="52.8">
      <c r="A347" s="2" t="s">
        <v>73</v>
      </c>
      <c r="B347" s="17" t="s">
        <v>261</v>
      </c>
      <c r="C347" s="32"/>
      <c r="D347" s="5">
        <f>D348</f>
        <v>20227</v>
      </c>
    </row>
    <row r="348" spans="1:4" ht="26.4">
      <c r="A348" s="2" t="s">
        <v>8</v>
      </c>
      <c r="B348" s="17" t="s">
        <v>261</v>
      </c>
      <c r="C348" s="32">
        <v>200</v>
      </c>
      <c r="D348" s="6">
        <f>D349</f>
        <v>20227</v>
      </c>
    </row>
    <row r="349" spans="1:4" ht="26.4">
      <c r="A349" s="2" t="s">
        <v>19</v>
      </c>
      <c r="B349" s="17" t="s">
        <v>261</v>
      </c>
      <c r="C349" s="32">
        <v>240</v>
      </c>
      <c r="D349" s="6">
        <v>20227</v>
      </c>
    </row>
    <row r="350" spans="1:4" ht="39.6">
      <c r="A350" s="29" t="s">
        <v>395</v>
      </c>
      <c r="B350" s="16" t="s">
        <v>268</v>
      </c>
      <c r="C350" s="37"/>
      <c r="D350" s="9">
        <f>D351+D359</f>
        <v>87058.9</v>
      </c>
    </row>
    <row r="351" spans="1:4" s="59" customFormat="1" ht="26.4">
      <c r="A351" s="60" t="s">
        <v>269</v>
      </c>
      <c r="B351" s="57" t="s">
        <v>270</v>
      </c>
      <c r="C351" s="34"/>
      <c r="D351" s="61">
        <f t="shared" ref="D351:D357" si="2">D352</f>
        <v>33688.800000000003</v>
      </c>
    </row>
    <row r="352" spans="1:4" ht="26.4">
      <c r="A352" s="2" t="s">
        <v>271</v>
      </c>
      <c r="B352" s="17" t="s">
        <v>272</v>
      </c>
      <c r="C352" s="35"/>
      <c r="D352" s="5">
        <f>D356+D353</f>
        <v>33688.800000000003</v>
      </c>
    </row>
    <row r="353" spans="1:4" ht="26.4">
      <c r="A353" s="2" t="s">
        <v>363</v>
      </c>
      <c r="B353" s="17" t="s">
        <v>364</v>
      </c>
      <c r="C353" s="32"/>
      <c r="D353" s="5">
        <f>D354</f>
        <v>26513.5</v>
      </c>
    </row>
    <row r="354" spans="1:4" ht="26.4">
      <c r="A354" s="2" t="s">
        <v>8</v>
      </c>
      <c r="B354" s="17" t="s">
        <v>364</v>
      </c>
      <c r="C354" s="32">
        <v>240</v>
      </c>
      <c r="D354" s="5">
        <f>D355</f>
        <v>26513.5</v>
      </c>
    </row>
    <row r="355" spans="1:4" ht="26.4">
      <c r="A355" s="2" t="s">
        <v>9</v>
      </c>
      <c r="B355" s="17" t="s">
        <v>364</v>
      </c>
      <c r="C355" s="32">
        <v>240</v>
      </c>
      <c r="D355" s="5">
        <v>26513.5</v>
      </c>
    </row>
    <row r="356" spans="1:4">
      <c r="A356" s="2" t="s">
        <v>74</v>
      </c>
      <c r="B356" s="17" t="s">
        <v>273</v>
      </c>
      <c r="C356" s="35"/>
      <c r="D356" s="5">
        <f t="shared" si="2"/>
        <v>7175.3</v>
      </c>
    </row>
    <row r="357" spans="1:4" ht="26.4">
      <c r="A357" s="2" t="s">
        <v>8</v>
      </c>
      <c r="B357" s="17" t="s">
        <v>273</v>
      </c>
      <c r="C357" s="32">
        <v>200</v>
      </c>
      <c r="D357" s="5">
        <f t="shared" si="2"/>
        <v>7175.3</v>
      </c>
    </row>
    <row r="358" spans="1:4" ht="26.4">
      <c r="A358" s="2" t="s">
        <v>9</v>
      </c>
      <c r="B358" s="17" t="s">
        <v>273</v>
      </c>
      <c r="C358" s="32">
        <v>240</v>
      </c>
      <c r="D358" s="5">
        <f>8075.3-900</f>
        <v>7175.3</v>
      </c>
    </row>
    <row r="359" spans="1:4" s="59" customFormat="1">
      <c r="A359" s="60" t="s">
        <v>274</v>
      </c>
      <c r="B359" s="57" t="s">
        <v>275</v>
      </c>
      <c r="C359" s="33"/>
      <c r="D359" s="58">
        <f>D360</f>
        <v>53370.1</v>
      </c>
    </row>
    <row r="360" spans="1:4" ht="26.4">
      <c r="A360" s="2" t="s">
        <v>276</v>
      </c>
      <c r="B360" s="17" t="s">
        <v>277</v>
      </c>
      <c r="C360" s="33"/>
      <c r="D360" s="12">
        <f>D361+D366</f>
        <v>53370.1</v>
      </c>
    </row>
    <row r="361" spans="1:4" s="4" customFormat="1" ht="13.2">
      <c r="A361" s="2" t="s">
        <v>354</v>
      </c>
      <c r="B361" s="17" t="s">
        <v>355</v>
      </c>
      <c r="C361" s="32"/>
      <c r="D361" s="12">
        <f>D362+D364</f>
        <v>18185.099999999999</v>
      </c>
    </row>
    <row r="362" spans="1:4" s="4" customFormat="1" ht="26.4">
      <c r="A362" s="2" t="s">
        <v>12</v>
      </c>
      <c r="B362" s="17" t="s">
        <v>355</v>
      </c>
      <c r="C362" s="32">
        <v>600</v>
      </c>
      <c r="D362" s="12">
        <f>D363</f>
        <v>14464.699999999999</v>
      </c>
    </row>
    <row r="363" spans="1:4" s="4" customFormat="1" ht="13.2">
      <c r="A363" s="25" t="s">
        <v>13</v>
      </c>
      <c r="B363" s="17" t="s">
        <v>355</v>
      </c>
      <c r="C363" s="32">
        <v>610</v>
      </c>
      <c r="D363" s="12">
        <f>18218-32.9-3720.4</f>
        <v>14464.699999999999</v>
      </c>
    </row>
    <row r="364" spans="1:4" s="4" customFormat="1" ht="26.4">
      <c r="A364" s="2" t="s">
        <v>8</v>
      </c>
      <c r="B364" s="17" t="s">
        <v>355</v>
      </c>
      <c r="C364" s="32">
        <v>200</v>
      </c>
      <c r="D364" s="12">
        <f>D365</f>
        <v>3720.4</v>
      </c>
    </row>
    <row r="365" spans="1:4" s="4" customFormat="1" ht="26.4">
      <c r="A365" s="2" t="s">
        <v>9</v>
      </c>
      <c r="B365" s="17" t="s">
        <v>355</v>
      </c>
      <c r="C365" s="32">
        <v>240</v>
      </c>
      <c r="D365" s="12">
        <v>3720.4</v>
      </c>
    </row>
    <row r="366" spans="1:4" s="4" customFormat="1" ht="13.2">
      <c r="A366" s="2" t="s">
        <v>396</v>
      </c>
      <c r="B366" s="17" t="s">
        <v>278</v>
      </c>
      <c r="C366" s="32"/>
      <c r="D366" s="12">
        <f>D367</f>
        <v>35185</v>
      </c>
    </row>
    <row r="367" spans="1:4" s="4" customFormat="1" ht="26.4">
      <c r="A367" s="2" t="s">
        <v>8</v>
      </c>
      <c r="B367" s="17" t="s">
        <v>278</v>
      </c>
      <c r="C367" s="32">
        <v>200</v>
      </c>
      <c r="D367" s="5">
        <f>D368</f>
        <v>35185</v>
      </c>
    </row>
    <row r="368" spans="1:4" s="4" customFormat="1" ht="26.4">
      <c r="A368" s="2" t="s">
        <v>9</v>
      </c>
      <c r="B368" s="17" t="s">
        <v>278</v>
      </c>
      <c r="C368" s="32">
        <v>240</v>
      </c>
      <c r="D368" s="5">
        <v>35185</v>
      </c>
    </row>
    <row r="369" spans="1:4" ht="26.4">
      <c r="A369" s="3" t="s">
        <v>75</v>
      </c>
      <c r="B369" s="16" t="s">
        <v>279</v>
      </c>
      <c r="C369" s="31"/>
      <c r="D369" s="11">
        <f>D370+D381</f>
        <v>139967.1</v>
      </c>
    </row>
    <row r="370" spans="1:4" s="59" customFormat="1" ht="39.6">
      <c r="A370" s="60" t="s">
        <v>76</v>
      </c>
      <c r="B370" s="57" t="s">
        <v>280</v>
      </c>
      <c r="C370" s="33"/>
      <c r="D370" s="58">
        <f>D371+D377</f>
        <v>138282</v>
      </c>
    </row>
    <row r="371" spans="1:4" ht="39.6">
      <c r="A371" s="2" t="s">
        <v>281</v>
      </c>
      <c r="B371" s="17" t="s">
        <v>282</v>
      </c>
      <c r="C371" s="32"/>
      <c r="D371" s="12">
        <f>D372</f>
        <v>76982</v>
      </c>
    </row>
    <row r="372" spans="1:4" ht="26.4">
      <c r="A372" s="2" t="s">
        <v>283</v>
      </c>
      <c r="B372" s="17" t="s">
        <v>284</v>
      </c>
      <c r="C372" s="32"/>
      <c r="D372" s="12">
        <f>D373+D375</f>
        <v>76982</v>
      </c>
    </row>
    <row r="373" spans="1:4" ht="26.4">
      <c r="A373" s="2" t="s">
        <v>12</v>
      </c>
      <c r="B373" s="17" t="s">
        <v>284</v>
      </c>
      <c r="C373" s="32">
        <v>600</v>
      </c>
      <c r="D373" s="12">
        <f t="shared" ref="D373" si="3">D374</f>
        <v>58925.3</v>
      </c>
    </row>
    <row r="374" spans="1:4">
      <c r="A374" s="30" t="s">
        <v>13</v>
      </c>
      <c r="B374" s="17" t="s">
        <v>284</v>
      </c>
      <c r="C374" s="32">
        <v>610</v>
      </c>
      <c r="D374" s="12">
        <f>76982-18056.7</f>
        <v>58925.3</v>
      </c>
    </row>
    <row r="375" spans="1:4" ht="26.4">
      <c r="A375" s="2" t="s">
        <v>8</v>
      </c>
      <c r="B375" s="17" t="s">
        <v>284</v>
      </c>
      <c r="C375" s="32">
        <v>200</v>
      </c>
      <c r="D375" s="12">
        <f>D376</f>
        <v>18056.7</v>
      </c>
    </row>
    <row r="376" spans="1:4" ht="26.4">
      <c r="A376" s="2" t="s">
        <v>9</v>
      </c>
      <c r="B376" s="17" t="s">
        <v>284</v>
      </c>
      <c r="C376" s="32">
        <v>240</v>
      </c>
      <c r="D376" s="12">
        <v>18056.7</v>
      </c>
    </row>
    <row r="377" spans="1:4" ht="26.4">
      <c r="A377" s="2" t="s">
        <v>285</v>
      </c>
      <c r="B377" s="17" t="s">
        <v>286</v>
      </c>
      <c r="C377" s="32"/>
      <c r="D377" s="12">
        <f>D378</f>
        <v>61300</v>
      </c>
    </row>
    <row r="378" spans="1:4">
      <c r="A378" s="2" t="s">
        <v>287</v>
      </c>
      <c r="B378" s="17" t="s">
        <v>288</v>
      </c>
      <c r="C378" s="32"/>
      <c r="D378" s="12">
        <f>D379</f>
        <v>61300</v>
      </c>
    </row>
    <row r="379" spans="1:4" ht="26.4">
      <c r="A379" s="2" t="s">
        <v>8</v>
      </c>
      <c r="B379" s="17" t="s">
        <v>288</v>
      </c>
      <c r="C379" s="32">
        <v>200</v>
      </c>
      <c r="D379" s="12">
        <f>D380</f>
        <v>61300</v>
      </c>
    </row>
    <row r="380" spans="1:4" ht="26.4">
      <c r="A380" s="2" t="s">
        <v>9</v>
      </c>
      <c r="B380" s="17" t="s">
        <v>288</v>
      </c>
      <c r="C380" s="32">
        <v>240</v>
      </c>
      <c r="D380" s="12">
        <v>61300</v>
      </c>
    </row>
    <row r="381" spans="1:4" s="59" customFormat="1" ht="39.6">
      <c r="A381" s="60" t="s">
        <v>77</v>
      </c>
      <c r="B381" s="57" t="s">
        <v>289</v>
      </c>
      <c r="C381" s="33"/>
      <c r="D381" s="13">
        <f t="shared" ref="D381:D384" si="4">D382</f>
        <v>1685.1</v>
      </c>
    </row>
    <row r="382" spans="1:4" ht="26.4">
      <c r="A382" s="2" t="s">
        <v>290</v>
      </c>
      <c r="B382" s="17" t="s">
        <v>291</v>
      </c>
      <c r="C382" s="32"/>
      <c r="D382" s="6">
        <f t="shared" si="4"/>
        <v>1685.1</v>
      </c>
    </row>
    <row r="383" spans="1:4" ht="39.6">
      <c r="A383" s="25" t="s">
        <v>78</v>
      </c>
      <c r="B383" s="17" t="s">
        <v>292</v>
      </c>
      <c r="C383" s="32"/>
      <c r="D383" s="6">
        <f t="shared" si="4"/>
        <v>1685.1</v>
      </c>
    </row>
    <row r="384" spans="1:4" ht="26.4">
      <c r="A384" s="2" t="s">
        <v>8</v>
      </c>
      <c r="B384" s="17" t="s">
        <v>292</v>
      </c>
      <c r="C384" s="32">
        <v>200</v>
      </c>
      <c r="D384" s="5">
        <f t="shared" si="4"/>
        <v>1685.1</v>
      </c>
    </row>
    <row r="385" spans="1:6" ht="26.4">
      <c r="A385" s="2" t="s">
        <v>9</v>
      </c>
      <c r="B385" s="17" t="s">
        <v>292</v>
      </c>
      <c r="C385" s="32">
        <v>240</v>
      </c>
      <c r="D385" s="5">
        <v>1685.1</v>
      </c>
    </row>
    <row r="386" spans="1:6" ht="26.4">
      <c r="A386" s="3" t="s">
        <v>79</v>
      </c>
      <c r="B386" s="18" t="s">
        <v>264</v>
      </c>
      <c r="C386" s="31"/>
      <c r="D386" s="9">
        <f>D387+D407+D412+D424+D440+D445</f>
        <v>325029.90000000002</v>
      </c>
      <c r="F386" s="40"/>
    </row>
    <row r="387" spans="1:6" s="59" customFormat="1" ht="26.4">
      <c r="A387" s="60" t="s">
        <v>80</v>
      </c>
      <c r="B387" s="57" t="s">
        <v>265</v>
      </c>
      <c r="C387" s="33"/>
      <c r="D387" s="61">
        <f>D388</f>
        <v>222298.4</v>
      </c>
    </row>
    <row r="388" spans="1:6" ht="26.4">
      <c r="A388" s="2" t="s">
        <v>367</v>
      </c>
      <c r="B388" s="17" t="s">
        <v>266</v>
      </c>
      <c r="C388" s="32"/>
      <c r="D388" s="5">
        <f>D389+D396+D404+D401</f>
        <v>222298.4</v>
      </c>
    </row>
    <row r="389" spans="1:6">
      <c r="A389" s="2" t="s">
        <v>81</v>
      </c>
      <c r="B389" s="17" t="s">
        <v>267</v>
      </c>
      <c r="C389" s="32"/>
      <c r="D389" s="5">
        <f>D390+D392+D394</f>
        <v>122394.9</v>
      </c>
    </row>
    <row r="390" spans="1:6" ht="52.8">
      <c r="A390" s="2" t="s">
        <v>25</v>
      </c>
      <c r="B390" s="17" t="s">
        <v>267</v>
      </c>
      <c r="C390" s="32">
        <v>100</v>
      </c>
      <c r="D390" s="5">
        <f>D391</f>
        <v>116647.9</v>
      </c>
    </row>
    <row r="391" spans="1:6" ht="26.4">
      <c r="A391" s="2" t="s">
        <v>26</v>
      </c>
      <c r="B391" s="17" t="s">
        <v>267</v>
      </c>
      <c r="C391" s="32">
        <v>120</v>
      </c>
      <c r="D391" s="5">
        <f>74404.5+11531.8+10522+6577.7+7170.4+6441.5</f>
        <v>116647.9</v>
      </c>
    </row>
    <row r="392" spans="1:6" ht="26.4">
      <c r="A392" s="2" t="s">
        <v>8</v>
      </c>
      <c r="B392" s="17" t="s">
        <v>267</v>
      </c>
      <c r="C392" s="32">
        <v>200</v>
      </c>
      <c r="D392" s="5">
        <f>D393</f>
        <v>5243.3</v>
      </c>
    </row>
    <row r="393" spans="1:6" ht="26.4">
      <c r="A393" s="2" t="s">
        <v>9</v>
      </c>
      <c r="B393" s="17" t="s">
        <v>267</v>
      </c>
      <c r="C393" s="32">
        <v>240</v>
      </c>
      <c r="D393" s="6">
        <v>5243.3</v>
      </c>
    </row>
    <row r="394" spans="1:6">
      <c r="A394" s="2" t="s">
        <v>14</v>
      </c>
      <c r="B394" s="17" t="s">
        <v>267</v>
      </c>
      <c r="C394" s="32">
        <v>800</v>
      </c>
      <c r="D394" s="6">
        <f>D395</f>
        <v>503.7</v>
      </c>
    </row>
    <row r="395" spans="1:6">
      <c r="A395" s="2" t="s">
        <v>15</v>
      </c>
      <c r="B395" s="17" t="s">
        <v>267</v>
      </c>
      <c r="C395" s="32">
        <v>850</v>
      </c>
      <c r="D395" s="6">
        <v>503.7</v>
      </c>
    </row>
    <row r="396" spans="1:6" s="1" customFormat="1" ht="26.4">
      <c r="A396" s="2" t="s">
        <v>82</v>
      </c>
      <c r="B396" s="17" t="s">
        <v>303</v>
      </c>
      <c r="C396" s="32"/>
      <c r="D396" s="5">
        <f>D397+D399</f>
        <v>96418.5</v>
      </c>
    </row>
    <row r="397" spans="1:6" s="1" customFormat="1" ht="52.8">
      <c r="A397" s="22" t="s">
        <v>6</v>
      </c>
      <c r="B397" s="17" t="s">
        <v>303</v>
      </c>
      <c r="C397" s="32">
        <v>100</v>
      </c>
      <c r="D397" s="5">
        <f>D398</f>
        <v>78390.5</v>
      </c>
    </row>
    <row r="398" spans="1:6" s="1" customFormat="1" ht="13.2">
      <c r="A398" s="22" t="s">
        <v>7</v>
      </c>
      <c r="B398" s="17" t="s">
        <v>303</v>
      </c>
      <c r="C398" s="32">
        <v>110</v>
      </c>
      <c r="D398" s="5">
        <f>84211.2-5820.7</f>
        <v>78390.5</v>
      </c>
    </row>
    <row r="399" spans="1:6" s="1" customFormat="1" ht="26.4">
      <c r="A399" s="2" t="s">
        <v>8</v>
      </c>
      <c r="B399" s="17" t="s">
        <v>303</v>
      </c>
      <c r="C399" s="32">
        <v>200</v>
      </c>
      <c r="D399" s="5">
        <f>D400</f>
        <v>18028</v>
      </c>
    </row>
    <row r="400" spans="1:6" s="1" customFormat="1" ht="26.4">
      <c r="A400" s="2" t="s">
        <v>9</v>
      </c>
      <c r="B400" s="17" t="s">
        <v>303</v>
      </c>
      <c r="C400" s="32">
        <v>240</v>
      </c>
      <c r="D400" s="5">
        <f>17476.8+551.2</f>
        <v>18028</v>
      </c>
    </row>
    <row r="401" spans="1:4" ht="52.8">
      <c r="A401" s="2" t="s">
        <v>18</v>
      </c>
      <c r="B401" s="17" t="s">
        <v>441</v>
      </c>
      <c r="C401" s="32"/>
      <c r="D401" s="5">
        <f>D402</f>
        <v>1985</v>
      </c>
    </row>
    <row r="402" spans="1:4" ht="52.8">
      <c r="A402" s="22" t="s">
        <v>6</v>
      </c>
      <c r="B402" s="17" t="s">
        <v>441</v>
      </c>
      <c r="C402" s="32">
        <v>100</v>
      </c>
      <c r="D402" s="6">
        <f>D403</f>
        <v>1985</v>
      </c>
    </row>
    <row r="403" spans="1:4">
      <c r="A403" s="22" t="s">
        <v>7</v>
      </c>
      <c r="B403" s="17" t="s">
        <v>441</v>
      </c>
      <c r="C403" s="32">
        <v>110</v>
      </c>
      <c r="D403" s="6">
        <v>1985</v>
      </c>
    </row>
    <row r="404" spans="1:4" s="1" customFormat="1" ht="26.4">
      <c r="A404" s="2" t="s">
        <v>84</v>
      </c>
      <c r="B404" s="17" t="s">
        <v>304</v>
      </c>
      <c r="C404" s="32"/>
      <c r="D404" s="6">
        <f>D405</f>
        <v>1500</v>
      </c>
    </row>
    <row r="405" spans="1:4" s="1" customFormat="1" ht="26.4">
      <c r="A405" s="2" t="s">
        <v>8</v>
      </c>
      <c r="B405" s="17" t="s">
        <v>304</v>
      </c>
      <c r="C405" s="32">
        <v>200</v>
      </c>
      <c r="D405" s="5">
        <f>D406</f>
        <v>1500</v>
      </c>
    </row>
    <row r="406" spans="1:4" s="1" customFormat="1" ht="26.4">
      <c r="A406" s="2" t="s">
        <v>9</v>
      </c>
      <c r="B406" s="17" t="s">
        <v>304</v>
      </c>
      <c r="C406" s="32">
        <v>240</v>
      </c>
      <c r="D406" s="6">
        <v>1500</v>
      </c>
    </row>
    <row r="407" spans="1:4" s="59" customFormat="1" ht="26.4">
      <c r="A407" s="60" t="s">
        <v>85</v>
      </c>
      <c r="B407" s="57" t="s">
        <v>310</v>
      </c>
      <c r="C407" s="33"/>
      <c r="D407" s="58">
        <f>D408</f>
        <v>60000</v>
      </c>
    </row>
    <row r="408" spans="1:4" ht="26.4">
      <c r="A408" s="2" t="s">
        <v>426</v>
      </c>
      <c r="B408" s="17" t="s">
        <v>311</v>
      </c>
      <c r="C408" s="32"/>
      <c r="D408" s="12">
        <f>D409</f>
        <v>60000</v>
      </c>
    </row>
    <row r="409" spans="1:4">
      <c r="A409" s="25" t="s">
        <v>86</v>
      </c>
      <c r="B409" s="17" t="s">
        <v>312</v>
      </c>
      <c r="C409" s="32"/>
      <c r="D409" s="5">
        <f t="shared" ref="D409:D410" si="5">D410</f>
        <v>60000</v>
      </c>
    </row>
    <row r="410" spans="1:4">
      <c r="A410" s="2" t="s">
        <v>87</v>
      </c>
      <c r="B410" s="17" t="s">
        <v>312</v>
      </c>
      <c r="C410" s="32">
        <v>700</v>
      </c>
      <c r="D410" s="5">
        <f t="shared" si="5"/>
        <v>60000</v>
      </c>
    </row>
    <row r="411" spans="1:4">
      <c r="A411" s="2" t="s">
        <v>86</v>
      </c>
      <c r="B411" s="17" t="s">
        <v>312</v>
      </c>
      <c r="C411" s="32">
        <v>730</v>
      </c>
      <c r="D411" s="5">
        <v>60000</v>
      </c>
    </row>
    <row r="412" spans="1:4" s="59" customFormat="1" ht="26.4">
      <c r="A412" s="60" t="s">
        <v>88</v>
      </c>
      <c r="B412" s="63" t="s">
        <v>293</v>
      </c>
      <c r="C412" s="33"/>
      <c r="D412" s="61">
        <f>D413</f>
        <v>4524.5</v>
      </c>
    </row>
    <row r="413" spans="1:4" ht="39.6">
      <c r="A413" s="2" t="s">
        <v>294</v>
      </c>
      <c r="B413" s="15" t="s">
        <v>295</v>
      </c>
      <c r="C413" s="32"/>
      <c r="D413" s="5">
        <f>D414+D419</f>
        <v>4524.5</v>
      </c>
    </row>
    <row r="414" spans="1:4">
      <c r="A414" s="2" t="s">
        <v>81</v>
      </c>
      <c r="B414" s="15" t="s">
        <v>296</v>
      </c>
      <c r="C414" s="32"/>
      <c r="D414" s="5">
        <f>D417+D415</f>
        <v>655.5</v>
      </c>
    </row>
    <row r="415" spans="1:4" ht="52.8">
      <c r="A415" s="2" t="s">
        <v>25</v>
      </c>
      <c r="B415" s="15" t="s">
        <v>296</v>
      </c>
      <c r="C415" s="32">
        <v>100</v>
      </c>
      <c r="D415" s="5">
        <f>D416</f>
        <v>652.5</v>
      </c>
    </row>
    <row r="416" spans="1:4" ht="26.4">
      <c r="A416" s="2" t="s">
        <v>26</v>
      </c>
      <c r="B416" s="15" t="s">
        <v>296</v>
      </c>
      <c r="C416" s="32">
        <v>120</v>
      </c>
      <c r="D416" s="5">
        <v>652.5</v>
      </c>
    </row>
    <row r="417" spans="1:4" ht="52.8">
      <c r="A417" s="2" t="s">
        <v>25</v>
      </c>
      <c r="B417" s="15" t="s">
        <v>296</v>
      </c>
      <c r="C417" s="32">
        <v>200</v>
      </c>
      <c r="D417" s="5">
        <f>D418</f>
        <v>3</v>
      </c>
    </row>
    <row r="418" spans="1:4" ht="26.4">
      <c r="A418" s="2" t="s">
        <v>26</v>
      </c>
      <c r="B418" s="15" t="s">
        <v>296</v>
      </c>
      <c r="C418" s="32">
        <v>240</v>
      </c>
      <c r="D418" s="5">
        <v>3</v>
      </c>
    </row>
    <row r="419" spans="1:4" ht="52.8">
      <c r="A419" s="2" t="s">
        <v>89</v>
      </c>
      <c r="B419" s="15" t="s">
        <v>297</v>
      </c>
      <c r="C419" s="32"/>
      <c r="D419" s="5">
        <f>D420+D422</f>
        <v>3869</v>
      </c>
    </row>
    <row r="420" spans="1:4" ht="52.8">
      <c r="A420" s="2" t="s">
        <v>25</v>
      </c>
      <c r="B420" s="15" t="s">
        <v>297</v>
      </c>
      <c r="C420" s="32">
        <v>100</v>
      </c>
      <c r="D420" s="5">
        <f>D421</f>
        <v>3547.4</v>
      </c>
    </row>
    <row r="421" spans="1:4" ht="26.4">
      <c r="A421" s="2" t="s">
        <v>26</v>
      </c>
      <c r="B421" s="15" t="s">
        <v>297</v>
      </c>
      <c r="C421" s="32">
        <v>120</v>
      </c>
      <c r="D421" s="5">
        <v>3547.4</v>
      </c>
    </row>
    <row r="422" spans="1:4" ht="26.4">
      <c r="A422" s="2" t="s">
        <v>8</v>
      </c>
      <c r="B422" s="15" t="s">
        <v>297</v>
      </c>
      <c r="C422" s="32">
        <v>200</v>
      </c>
      <c r="D422" s="5">
        <f>D423</f>
        <v>321.60000000000002</v>
      </c>
    </row>
    <row r="423" spans="1:4" ht="26.4">
      <c r="A423" s="2" t="s">
        <v>9</v>
      </c>
      <c r="B423" s="15" t="s">
        <v>297</v>
      </c>
      <c r="C423" s="32">
        <v>240</v>
      </c>
      <c r="D423" s="6">
        <v>321.60000000000002</v>
      </c>
    </row>
    <row r="424" spans="1:4" s="59" customFormat="1" ht="39.6">
      <c r="A424" s="60" t="s">
        <v>90</v>
      </c>
      <c r="B424" s="57" t="s">
        <v>305</v>
      </c>
      <c r="C424" s="33"/>
      <c r="D424" s="13">
        <f>D425+D429+D436</f>
        <v>13500</v>
      </c>
    </row>
    <row r="425" spans="1:4" ht="52.8">
      <c r="A425" s="2" t="s">
        <v>427</v>
      </c>
      <c r="B425" s="17" t="s">
        <v>313</v>
      </c>
      <c r="C425" s="32"/>
      <c r="D425" s="5">
        <f>D426</f>
        <v>570</v>
      </c>
    </row>
    <row r="426" spans="1:4" ht="26.4">
      <c r="A426" s="2" t="s">
        <v>91</v>
      </c>
      <c r="B426" s="17" t="s">
        <v>314</v>
      </c>
      <c r="C426" s="32"/>
      <c r="D426" s="5">
        <f>D427</f>
        <v>570</v>
      </c>
    </row>
    <row r="427" spans="1:4">
      <c r="A427" s="2" t="s">
        <v>14</v>
      </c>
      <c r="B427" s="17" t="s">
        <v>314</v>
      </c>
      <c r="C427" s="32">
        <v>800</v>
      </c>
      <c r="D427" s="5">
        <f>D428</f>
        <v>570</v>
      </c>
    </row>
    <row r="428" spans="1:4">
      <c r="A428" s="2" t="s">
        <v>15</v>
      </c>
      <c r="B428" s="17" t="s">
        <v>314</v>
      </c>
      <c r="C428" s="32">
        <v>850</v>
      </c>
      <c r="D428" s="5">
        <v>570</v>
      </c>
    </row>
    <row r="429" spans="1:4" ht="26.4">
      <c r="A429" s="2" t="s">
        <v>315</v>
      </c>
      <c r="B429" s="17" t="s">
        <v>316</v>
      </c>
      <c r="C429" s="32"/>
      <c r="D429" s="5">
        <f>D433+D430</f>
        <v>11930</v>
      </c>
    </row>
    <row r="430" spans="1:4" ht="39.6">
      <c r="A430" s="45" t="s">
        <v>389</v>
      </c>
      <c r="B430" s="47" t="s">
        <v>390</v>
      </c>
      <c r="C430" s="48"/>
      <c r="D430" s="49">
        <f>D431</f>
        <v>11500</v>
      </c>
    </row>
    <row r="431" spans="1:4" ht="26.4">
      <c r="A431" s="46" t="s">
        <v>42</v>
      </c>
      <c r="B431" s="47" t="s">
        <v>390</v>
      </c>
      <c r="C431" s="48">
        <v>400</v>
      </c>
      <c r="D431" s="49">
        <f>D432</f>
        <v>11500</v>
      </c>
    </row>
    <row r="432" spans="1:4">
      <c r="A432" s="46" t="s">
        <v>43</v>
      </c>
      <c r="B432" s="47" t="s">
        <v>390</v>
      </c>
      <c r="C432" s="48">
        <v>410</v>
      </c>
      <c r="D432" s="49">
        <v>11500</v>
      </c>
    </row>
    <row r="433" spans="1:4" ht="39.6">
      <c r="A433" s="25" t="s">
        <v>92</v>
      </c>
      <c r="B433" s="17" t="s">
        <v>317</v>
      </c>
      <c r="C433" s="32"/>
      <c r="D433" s="5">
        <f>D434</f>
        <v>430</v>
      </c>
    </row>
    <row r="434" spans="1:4" ht="26.4">
      <c r="A434" s="2" t="s">
        <v>8</v>
      </c>
      <c r="B434" s="17" t="s">
        <v>317</v>
      </c>
      <c r="C434" s="32">
        <v>200</v>
      </c>
      <c r="D434" s="5">
        <f>D435</f>
        <v>430</v>
      </c>
    </row>
    <row r="435" spans="1:4" ht="26.4">
      <c r="A435" s="2" t="s">
        <v>9</v>
      </c>
      <c r="B435" s="17" t="s">
        <v>317</v>
      </c>
      <c r="C435" s="32">
        <v>240</v>
      </c>
      <c r="D435" s="5">
        <v>430</v>
      </c>
    </row>
    <row r="436" spans="1:4" ht="39.6">
      <c r="A436" s="2" t="s">
        <v>318</v>
      </c>
      <c r="B436" s="17" t="s">
        <v>319</v>
      </c>
      <c r="C436" s="32"/>
      <c r="D436" s="5">
        <f>D437</f>
        <v>1000</v>
      </c>
    </row>
    <row r="437" spans="1:4">
      <c r="A437" s="25" t="s">
        <v>93</v>
      </c>
      <c r="B437" s="17" t="s">
        <v>320</v>
      </c>
      <c r="C437" s="32"/>
      <c r="D437" s="5">
        <f>D438</f>
        <v>1000</v>
      </c>
    </row>
    <row r="438" spans="1:4" ht="26.4">
      <c r="A438" s="2" t="s">
        <v>8</v>
      </c>
      <c r="B438" s="17" t="s">
        <v>320</v>
      </c>
      <c r="C438" s="32">
        <v>200</v>
      </c>
      <c r="D438" s="5">
        <f t="shared" ref="D438" si="6">D439</f>
        <v>1000</v>
      </c>
    </row>
    <row r="439" spans="1:4" ht="26.4">
      <c r="A439" s="2" t="s">
        <v>9</v>
      </c>
      <c r="B439" s="17" t="s">
        <v>320</v>
      </c>
      <c r="C439" s="32">
        <v>240</v>
      </c>
      <c r="D439" s="5">
        <f>12500-11500</f>
        <v>1000</v>
      </c>
    </row>
    <row r="440" spans="1:4" s="59" customFormat="1" ht="79.2">
      <c r="A440" s="60" t="s">
        <v>94</v>
      </c>
      <c r="B440" s="57" t="s">
        <v>307</v>
      </c>
      <c r="C440" s="33"/>
      <c r="D440" s="13">
        <f>D441</f>
        <v>24107</v>
      </c>
    </row>
    <row r="441" spans="1:4" ht="26.4">
      <c r="A441" s="2" t="s">
        <v>413</v>
      </c>
      <c r="B441" s="17" t="s">
        <v>308</v>
      </c>
      <c r="C441" s="32"/>
      <c r="D441" s="6">
        <f>D442</f>
        <v>24107</v>
      </c>
    </row>
    <row r="442" spans="1:4" ht="52.8">
      <c r="A442" s="2" t="s">
        <v>95</v>
      </c>
      <c r="B442" s="17" t="s">
        <v>309</v>
      </c>
      <c r="C442" s="32"/>
      <c r="D442" s="5">
        <f>D443</f>
        <v>24107</v>
      </c>
    </row>
    <row r="443" spans="1:4" ht="26.4">
      <c r="A443" s="2" t="s">
        <v>12</v>
      </c>
      <c r="B443" s="17" t="s">
        <v>309</v>
      </c>
      <c r="C443" s="32">
        <v>600</v>
      </c>
      <c r="D443" s="5">
        <f>D444</f>
        <v>24107</v>
      </c>
    </row>
    <row r="444" spans="1:4">
      <c r="A444" s="2" t="s">
        <v>48</v>
      </c>
      <c r="B444" s="17" t="s">
        <v>309</v>
      </c>
      <c r="C444" s="32">
        <v>620</v>
      </c>
      <c r="D444" s="5">
        <v>24107</v>
      </c>
    </row>
    <row r="445" spans="1:4" s="59" customFormat="1" ht="39.6">
      <c r="A445" s="60" t="s">
        <v>96</v>
      </c>
      <c r="B445" s="57" t="s">
        <v>298</v>
      </c>
      <c r="C445" s="33"/>
      <c r="D445" s="13">
        <f>D446+D450</f>
        <v>600</v>
      </c>
    </row>
    <row r="446" spans="1:4" ht="26.4">
      <c r="A446" s="2" t="s">
        <v>414</v>
      </c>
      <c r="B446" s="17" t="s">
        <v>299</v>
      </c>
      <c r="C446" s="32"/>
      <c r="D446" s="6">
        <f>D447</f>
        <v>500</v>
      </c>
    </row>
    <row r="447" spans="1:4" ht="26.4">
      <c r="A447" s="2" t="s">
        <v>97</v>
      </c>
      <c r="B447" s="17" t="s">
        <v>300</v>
      </c>
      <c r="C447" s="32"/>
      <c r="D447" s="6">
        <f>D448</f>
        <v>500</v>
      </c>
    </row>
    <row r="448" spans="1:4" ht="26.4">
      <c r="A448" s="2" t="s">
        <v>8</v>
      </c>
      <c r="B448" s="17" t="s">
        <v>300</v>
      </c>
      <c r="C448" s="32">
        <v>200</v>
      </c>
      <c r="D448" s="6">
        <f>D449</f>
        <v>500</v>
      </c>
    </row>
    <row r="449" spans="1:4" ht="26.4">
      <c r="A449" s="2" t="s">
        <v>9</v>
      </c>
      <c r="B449" s="17" t="s">
        <v>300</v>
      </c>
      <c r="C449" s="32">
        <v>240</v>
      </c>
      <c r="D449" s="6">
        <v>500</v>
      </c>
    </row>
    <row r="450" spans="1:4" ht="52.8">
      <c r="A450" s="2" t="s">
        <v>428</v>
      </c>
      <c r="B450" s="17" t="s">
        <v>301</v>
      </c>
      <c r="C450" s="32"/>
      <c r="D450" s="6">
        <f>D451</f>
        <v>100</v>
      </c>
    </row>
    <row r="451" spans="1:4" ht="39.6">
      <c r="A451" s="2" t="s">
        <v>98</v>
      </c>
      <c r="B451" s="17" t="s">
        <v>302</v>
      </c>
      <c r="C451" s="32"/>
      <c r="D451" s="6">
        <f>D452</f>
        <v>100</v>
      </c>
    </row>
    <row r="452" spans="1:4" ht="26.4">
      <c r="A452" s="2" t="s">
        <v>8</v>
      </c>
      <c r="B452" s="17" t="s">
        <v>302</v>
      </c>
      <c r="C452" s="32">
        <v>200</v>
      </c>
      <c r="D452" s="6">
        <f>D453</f>
        <v>100</v>
      </c>
    </row>
    <row r="453" spans="1:4" ht="26.4">
      <c r="A453" s="2" t="s">
        <v>9</v>
      </c>
      <c r="B453" s="17" t="s">
        <v>302</v>
      </c>
      <c r="C453" s="32">
        <v>240</v>
      </c>
      <c r="D453" s="6">
        <v>100</v>
      </c>
    </row>
    <row r="454" spans="1:4" ht="26.4">
      <c r="A454" s="3" t="s">
        <v>102</v>
      </c>
      <c r="B454" s="16" t="s">
        <v>321</v>
      </c>
      <c r="C454" s="31"/>
      <c r="D454" s="13">
        <f>D455+D467</f>
        <v>17793</v>
      </c>
    </row>
    <row r="455" spans="1:4" s="59" customFormat="1" ht="26.4">
      <c r="A455" s="60" t="s">
        <v>103</v>
      </c>
      <c r="B455" s="57" t="s">
        <v>322</v>
      </c>
      <c r="C455" s="33"/>
      <c r="D455" s="13">
        <f>D456</f>
        <v>16793</v>
      </c>
    </row>
    <row r="456" spans="1:4" ht="26.4">
      <c r="A456" s="2" t="s">
        <v>323</v>
      </c>
      <c r="B456" s="17" t="s">
        <v>324</v>
      </c>
      <c r="C456" s="32"/>
      <c r="D456" s="6">
        <f>D457+D462</f>
        <v>16793</v>
      </c>
    </row>
    <row r="457" spans="1:4" ht="26.4">
      <c r="A457" s="2" t="s">
        <v>325</v>
      </c>
      <c r="B457" s="17" t="s">
        <v>326</v>
      </c>
      <c r="C457" s="2"/>
      <c r="D457" s="5">
        <f>D458+D460</f>
        <v>15293</v>
      </c>
    </row>
    <row r="458" spans="1:4" ht="52.8">
      <c r="A458" s="22" t="s">
        <v>6</v>
      </c>
      <c r="B458" s="17" t="s">
        <v>326</v>
      </c>
      <c r="C458" s="2">
        <v>100</v>
      </c>
      <c r="D458" s="5">
        <f>D459</f>
        <v>8800</v>
      </c>
    </row>
    <row r="459" spans="1:4">
      <c r="A459" s="22" t="s">
        <v>7</v>
      </c>
      <c r="B459" s="17" t="s">
        <v>326</v>
      </c>
      <c r="C459" s="2">
        <v>110</v>
      </c>
      <c r="D459" s="5">
        <v>8800</v>
      </c>
    </row>
    <row r="460" spans="1:4" ht="26.4">
      <c r="A460" s="2" t="s">
        <v>8</v>
      </c>
      <c r="B460" s="17" t="s">
        <v>326</v>
      </c>
      <c r="C460" s="2">
        <v>200</v>
      </c>
      <c r="D460" s="5">
        <f>D461</f>
        <v>6493</v>
      </c>
    </row>
    <row r="461" spans="1:4" ht="26.4">
      <c r="A461" s="2" t="s">
        <v>9</v>
      </c>
      <c r="B461" s="17" t="s">
        <v>326</v>
      </c>
      <c r="C461" s="2">
        <v>240</v>
      </c>
      <c r="D461" s="5">
        <v>6493</v>
      </c>
    </row>
    <row r="462" spans="1:4" ht="39.6">
      <c r="A462" s="2" t="s">
        <v>104</v>
      </c>
      <c r="B462" s="17" t="s">
        <v>327</v>
      </c>
      <c r="C462" s="32"/>
      <c r="D462" s="5">
        <f>D465+D463</f>
        <v>1500</v>
      </c>
    </row>
    <row r="463" spans="1:4" ht="52.8">
      <c r="A463" s="22" t="s">
        <v>6</v>
      </c>
      <c r="B463" s="17" t="s">
        <v>327</v>
      </c>
      <c r="C463" s="32">
        <v>100</v>
      </c>
      <c r="D463" s="5">
        <f>D464</f>
        <v>1152</v>
      </c>
    </row>
    <row r="464" spans="1:4">
      <c r="A464" s="22" t="s">
        <v>7</v>
      </c>
      <c r="B464" s="17" t="s">
        <v>327</v>
      </c>
      <c r="C464" s="32">
        <v>110</v>
      </c>
      <c r="D464" s="5">
        <v>1152</v>
      </c>
    </row>
    <row r="465" spans="1:4" ht="26.4">
      <c r="A465" s="2" t="s">
        <v>8</v>
      </c>
      <c r="B465" s="17" t="s">
        <v>327</v>
      </c>
      <c r="C465" s="2">
        <v>200</v>
      </c>
      <c r="D465" s="5">
        <f>D466</f>
        <v>348</v>
      </c>
    </row>
    <row r="466" spans="1:4" ht="26.4">
      <c r="A466" s="2" t="s">
        <v>9</v>
      </c>
      <c r="B466" s="17" t="s">
        <v>327</v>
      </c>
      <c r="C466" s="2">
        <v>240</v>
      </c>
      <c r="D466" s="5">
        <v>348</v>
      </c>
    </row>
    <row r="467" spans="1:4" s="59" customFormat="1" ht="26.4">
      <c r="A467" s="60" t="s">
        <v>415</v>
      </c>
      <c r="B467" s="57" t="s">
        <v>328</v>
      </c>
      <c r="C467" s="60"/>
      <c r="D467" s="61">
        <f>D468</f>
        <v>1000</v>
      </c>
    </row>
    <row r="468" spans="1:4" ht="26.4">
      <c r="A468" s="2" t="s">
        <v>329</v>
      </c>
      <c r="B468" s="17" t="s">
        <v>330</v>
      </c>
      <c r="C468" s="2"/>
      <c r="D468" s="5">
        <f>D469+D472</f>
        <v>1000</v>
      </c>
    </row>
    <row r="469" spans="1:4" ht="26.4">
      <c r="A469" s="2" t="s">
        <v>99</v>
      </c>
      <c r="B469" s="17" t="s">
        <v>331</v>
      </c>
      <c r="C469" s="2"/>
      <c r="D469" s="5">
        <v>800</v>
      </c>
    </row>
    <row r="470" spans="1:4">
      <c r="A470" s="2" t="s">
        <v>14</v>
      </c>
      <c r="B470" s="17" t="s">
        <v>331</v>
      </c>
      <c r="C470" s="2">
        <v>800</v>
      </c>
      <c r="D470" s="5">
        <v>800</v>
      </c>
    </row>
    <row r="471" spans="1:4" ht="39.6">
      <c r="A471" s="2" t="s">
        <v>100</v>
      </c>
      <c r="B471" s="17" t="s">
        <v>331</v>
      </c>
      <c r="C471" s="2">
        <v>810</v>
      </c>
      <c r="D471" s="5">
        <v>800</v>
      </c>
    </row>
    <row r="472" spans="1:4" ht="26.4">
      <c r="A472" s="2" t="s">
        <v>101</v>
      </c>
      <c r="B472" s="17" t="s">
        <v>332</v>
      </c>
      <c r="C472" s="2"/>
      <c r="D472" s="5">
        <v>200</v>
      </c>
    </row>
    <row r="473" spans="1:4">
      <c r="A473" s="2" t="s">
        <v>14</v>
      </c>
      <c r="B473" s="17" t="s">
        <v>332</v>
      </c>
      <c r="C473" s="2">
        <v>800</v>
      </c>
      <c r="D473" s="5">
        <v>200</v>
      </c>
    </row>
    <row r="474" spans="1:4" ht="39.6">
      <c r="A474" s="2" t="s">
        <v>100</v>
      </c>
      <c r="B474" s="17" t="s">
        <v>332</v>
      </c>
      <c r="C474" s="2">
        <v>810</v>
      </c>
      <c r="D474" s="5">
        <v>200</v>
      </c>
    </row>
    <row r="475" spans="1:4" ht="52.8">
      <c r="A475" s="3" t="s">
        <v>437</v>
      </c>
      <c r="B475" s="16" t="s">
        <v>368</v>
      </c>
      <c r="C475" s="31"/>
      <c r="D475" s="10">
        <f>D476+D480+D484+D488</f>
        <v>2062.9</v>
      </c>
    </row>
    <row r="476" spans="1:4" ht="39.6">
      <c r="A476" s="2" t="s">
        <v>397</v>
      </c>
      <c r="B476" s="17" t="s">
        <v>369</v>
      </c>
      <c r="C476" s="32"/>
      <c r="D476" s="6">
        <f>D477</f>
        <v>1172</v>
      </c>
    </row>
    <row r="477" spans="1:4" ht="39.6">
      <c r="A477" s="2" t="s">
        <v>83</v>
      </c>
      <c r="B477" s="17" t="s">
        <v>370</v>
      </c>
      <c r="C477" s="32"/>
      <c r="D477" s="6">
        <f>D478</f>
        <v>1172</v>
      </c>
    </row>
    <row r="478" spans="1:4" ht="26.4">
      <c r="A478" s="2" t="s">
        <v>8</v>
      </c>
      <c r="B478" s="17" t="s">
        <v>370</v>
      </c>
      <c r="C478" s="32">
        <v>200</v>
      </c>
      <c r="D478" s="5">
        <f>D479</f>
        <v>1172</v>
      </c>
    </row>
    <row r="479" spans="1:4" ht="26.4">
      <c r="A479" s="2" t="s">
        <v>9</v>
      </c>
      <c r="B479" s="17" t="s">
        <v>370</v>
      </c>
      <c r="C479" s="32">
        <v>240</v>
      </c>
      <c r="D479" s="6">
        <v>1172</v>
      </c>
    </row>
    <row r="480" spans="1:4" ht="39.6">
      <c r="A480" s="2" t="s">
        <v>365</v>
      </c>
      <c r="B480" s="17" t="s">
        <v>371</v>
      </c>
      <c r="C480" s="32"/>
      <c r="D480" s="6">
        <f>D481</f>
        <v>256</v>
      </c>
    </row>
    <row r="481" spans="1:4" ht="39.6">
      <c r="A481" s="2" t="s">
        <v>83</v>
      </c>
      <c r="B481" s="17" t="s">
        <v>372</v>
      </c>
      <c r="C481" s="32"/>
      <c r="D481" s="6">
        <f>D482</f>
        <v>256</v>
      </c>
    </row>
    <row r="482" spans="1:4" ht="26.4">
      <c r="A482" s="2" t="s">
        <v>8</v>
      </c>
      <c r="B482" s="17" t="s">
        <v>372</v>
      </c>
      <c r="C482" s="32">
        <v>200</v>
      </c>
      <c r="D482" s="6">
        <f>D483</f>
        <v>256</v>
      </c>
    </row>
    <row r="483" spans="1:4" ht="26.4">
      <c r="A483" s="2" t="s">
        <v>9</v>
      </c>
      <c r="B483" s="17" t="s">
        <v>372</v>
      </c>
      <c r="C483" s="32">
        <v>240</v>
      </c>
      <c r="D483" s="6">
        <v>256</v>
      </c>
    </row>
    <row r="484" spans="1:4" ht="39.6">
      <c r="A484" s="2" t="s">
        <v>366</v>
      </c>
      <c r="B484" s="17" t="s">
        <v>383</v>
      </c>
      <c r="C484" s="32"/>
      <c r="D484" s="6">
        <f>D485</f>
        <v>72</v>
      </c>
    </row>
    <row r="485" spans="1:4" ht="39.6">
      <c r="A485" s="2" t="s">
        <v>83</v>
      </c>
      <c r="B485" s="17" t="s">
        <v>373</v>
      </c>
      <c r="C485" s="32"/>
      <c r="D485" s="6">
        <f>D486</f>
        <v>72</v>
      </c>
    </row>
    <row r="486" spans="1:4" ht="26.4">
      <c r="A486" s="2" t="s">
        <v>8</v>
      </c>
      <c r="B486" s="17" t="s">
        <v>373</v>
      </c>
      <c r="C486" s="32">
        <v>200</v>
      </c>
      <c r="D486" s="6">
        <f>D487</f>
        <v>72</v>
      </c>
    </row>
    <row r="487" spans="1:4" ht="26.4">
      <c r="A487" s="2" t="s">
        <v>9</v>
      </c>
      <c r="B487" s="17" t="s">
        <v>373</v>
      </c>
      <c r="C487" s="32">
        <v>240</v>
      </c>
      <c r="D487" s="6">
        <v>72</v>
      </c>
    </row>
    <row r="488" spans="1:4" ht="39.6">
      <c r="A488" s="2" t="s">
        <v>398</v>
      </c>
      <c r="B488" s="17" t="s">
        <v>374</v>
      </c>
      <c r="C488" s="32"/>
      <c r="D488" s="6">
        <f>D489</f>
        <v>562.9</v>
      </c>
    </row>
    <row r="489" spans="1:4" ht="26.4">
      <c r="A489" s="2" t="s">
        <v>306</v>
      </c>
      <c r="B489" s="17" t="s">
        <v>375</v>
      </c>
      <c r="C489" s="32"/>
      <c r="D489" s="5">
        <f>D490</f>
        <v>562.9</v>
      </c>
    </row>
    <row r="490" spans="1:4" ht="26.4">
      <c r="A490" s="2" t="s">
        <v>8</v>
      </c>
      <c r="B490" s="17" t="s">
        <v>375</v>
      </c>
      <c r="C490" s="32">
        <v>200</v>
      </c>
      <c r="D490" s="5">
        <f>D491</f>
        <v>562.9</v>
      </c>
    </row>
    <row r="491" spans="1:4" ht="26.4">
      <c r="A491" s="2" t="s">
        <v>9</v>
      </c>
      <c r="B491" s="17" t="s">
        <v>375</v>
      </c>
      <c r="C491" s="32">
        <v>240</v>
      </c>
      <c r="D491" s="5">
        <v>562.9</v>
      </c>
    </row>
    <row r="492" spans="1:4" ht="66">
      <c r="A492" s="3" t="s">
        <v>421</v>
      </c>
      <c r="B492" s="16" t="s">
        <v>378</v>
      </c>
      <c r="C492" s="31"/>
      <c r="D492" s="9">
        <f>D493</f>
        <v>5145</v>
      </c>
    </row>
    <row r="493" spans="1:4" ht="26.4">
      <c r="A493" s="2" t="s">
        <v>376</v>
      </c>
      <c r="B493" s="17" t="s">
        <v>379</v>
      </c>
      <c r="C493" s="32"/>
      <c r="D493" s="5">
        <f>D494+D497</f>
        <v>5145</v>
      </c>
    </row>
    <row r="494" spans="1:4" ht="26.4">
      <c r="A494" s="2" t="s">
        <v>377</v>
      </c>
      <c r="B494" s="17" t="s">
        <v>380</v>
      </c>
      <c r="C494" s="32"/>
      <c r="D494" s="5">
        <f>D495</f>
        <v>3410</v>
      </c>
    </row>
    <row r="495" spans="1:4" ht="26.4">
      <c r="A495" s="2" t="s">
        <v>8</v>
      </c>
      <c r="B495" s="17" t="s">
        <v>380</v>
      </c>
      <c r="C495" s="32">
        <v>200</v>
      </c>
      <c r="D495" s="5">
        <f>D496</f>
        <v>3410</v>
      </c>
    </row>
    <row r="496" spans="1:4" ht="26.4">
      <c r="A496" s="2" t="s">
        <v>9</v>
      </c>
      <c r="B496" s="17" t="s">
        <v>380</v>
      </c>
      <c r="C496" s="32">
        <v>240</v>
      </c>
      <c r="D496" s="5">
        <v>3410</v>
      </c>
    </row>
    <row r="497" spans="1:6" ht="26.4">
      <c r="A497" s="2" t="s">
        <v>416</v>
      </c>
      <c r="B497" s="17" t="s">
        <v>381</v>
      </c>
      <c r="C497" s="32"/>
      <c r="D497" s="5">
        <f>D498</f>
        <v>1735</v>
      </c>
    </row>
    <row r="498" spans="1:6" ht="26.4">
      <c r="A498" s="2" t="s">
        <v>8</v>
      </c>
      <c r="B498" s="17" t="s">
        <v>382</v>
      </c>
      <c r="C498" s="32">
        <v>200</v>
      </c>
      <c r="D498" s="5">
        <f>D499</f>
        <v>1735</v>
      </c>
    </row>
    <row r="499" spans="1:6" ht="26.4">
      <c r="A499" s="2" t="s">
        <v>9</v>
      </c>
      <c r="B499" s="17" t="s">
        <v>382</v>
      </c>
      <c r="C499" s="32">
        <v>240</v>
      </c>
      <c r="D499" s="5">
        <v>1735</v>
      </c>
    </row>
    <row r="500" spans="1:6" ht="39.6">
      <c r="A500" s="3" t="s">
        <v>105</v>
      </c>
      <c r="B500" s="16" t="s">
        <v>333</v>
      </c>
      <c r="C500" s="31"/>
      <c r="D500" s="9">
        <f>D501+D504</f>
        <v>15495.3</v>
      </c>
    </row>
    <row r="501" spans="1:6">
      <c r="A501" s="2" t="s">
        <v>106</v>
      </c>
      <c r="B501" s="17" t="s">
        <v>334</v>
      </c>
      <c r="C501" s="32"/>
      <c r="D501" s="5">
        <f>D502</f>
        <v>2500</v>
      </c>
    </row>
    <row r="502" spans="1:6" ht="52.8">
      <c r="A502" s="2" t="s">
        <v>25</v>
      </c>
      <c r="B502" s="17" t="s">
        <v>334</v>
      </c>
      <c r="C502" s="32">
        <v>100</v>
      </c>
      <c r="D502" s="5">
        <f>D503</f>
        <v>2500</v>
      </c>
    </row>
    <row r="503" spans="1:6" ht="26.4">
      <c r="A503" s="2" t="s">
        <v>26</v>
      </c>
      <c r="B503" s="17" t="s">
        <v>334</v>
      </c>
      <c r="C503" s="32">
        <v>120</v>
      </c>
      <c r="D503" s="5">
        <v>2500</v>
      </c>
    </row>
    <row r="504" spans="1:6">
      <c r="A504" s="2" t="s">
        <v>38</v>
      </c>
      <c r="B504" s="17" t="s">
        <v>340</v>
      </c>
      <c r="C504" s="32"/>
      <c r="D504" s="5">
        <f>D505+D507+D509</f>
        <v>12995.3</v>
      </c>
    </row>
    <row r="505" spans="1:6" ht="52.8">
      <c r="A505" s="2" t="s">
        <v>25</v>
      </c>
      <c r="B505" s="17" t="s">
        <v>340</v>
      </c>
      <c r="C505" s="32">
        <v>100</v>
      </c>
      <c r="D505" s="5">
        <f>D506</f>
        <v>8792.5</v>
      </c>
    </row>
    <row r="506" spans="1:6" ht="26.4">
      <c r="A506" s="2" t="s">
        <v>26</v>
      </c>
      <c r="B506" s="17" t="s">
        <v>340</v>
      </c>
      <c r="C506" s="32">
        <v>120</v>
      </c>
      <c r="D506" s="5">
        <f>3397.2+3725.8+1669.5</f>
        <v>8792.5</v>
      </c>
    </row>
    <row r="507" spans="1:6" ht="26.4">
      <c r="A507" s="2" t="s">
        <v>8</v>
      </c>
      <c r="B507" s="17" t="s">
        <v>340</v>
      </c>
      <c r="C507" s="32">
        <v>200</v>
      </c>
      <c r="D507" s="5">
        <f>D508</f>
        <v>4198.8</v>
      </c>
    </row>
    <row r="508" spans="1:6" ht="26.4">
      <c r="A508" s="2" t="s">
        <v>9</v>
      </c>
      <c r="B508" s="17" t="s">
        <v>340</v>
      </c>
      <c r="C508" s="32">
        <v>240</v>
      </c>
      <c r="D508" s="5">
        <f>598.8+600+3000</f>
        <v>4198.8</v>
      </c>
    </row>
    <row r="509" spans="1:6">
      <c r="A509" s="2" t="s">
        <v>14</v>
      </c>
      <c r="B509" s="17" t="s">
        <v>340</v>
      </c>
      <c r="C509" s="32">
        <v>800</v>
      </c>
      <c r="D509" s="5">
        <f>D510</f>
        <v>4</v>
      </c>
    </row>
    <row r="510" spans="1:6">
      <c r="A510" s="2" t="s">
        <v>15</v>
      </c>
      <c r="B510" s="17" t="s">
        <v>340</v>
      </c>
      <c r="C510" s="32">
        <v>850</v>
      </c>
      <c r="D510" s="5">
        <v>4</v>
      </c>
    </row>
    <row r="511" spans="1:6" s="55" customFormat="1" ht="26.4">
      <c r="A511" s="3" t="s">
        <v>107</v>
      </c>
      <c r="B511" s="16" t="s">
        <v>335</v>
      </c>
      <c r="C511" s="31"/>
      <c r="D511" s="9">
        <f>D512+D515+D518+D521+D524+D527+D530</f>
        <v>15568.9</v>
      </c>
      <c r="F511" s="44"/>
    </row>
    <row r="512" spans="1:6" ht="26.4">
      <c r="A512" s="25" t="s">
        <v>108</v>
      </c>
      <c r="B512" s="15" t="s">
        <v>336</v>
      </c>
      <c r="C512" s="32"/>
      <c r="D512" s="5">
        <f>D513</f>
        <v>500</v>
      </c>
    </row>
    <row r="513" spans="1:4">
      <c r="A513" s="25" t="s">
        <v>14</v>
      </c>
      <c r="B513" s="15" t="s">
        <v>336</v>
      </c>
      <c r="C513" s="32">
        <v>800</v>
      </c>
      <c r="D513" s="5">
        <f>D514</f>
        <v>500</v>
      </c>
    </row>
    <row r="514" spans="1:4">
      <c r="A514" s="2" t="s">
        <v>109</v>
      </c>
      <c r="B514" s="15" t="s">
        <v>336</v>
      </c>
      <c r="C514" s="32">
        <v>870</v>
      </c>
      <c r="D514" s="5">
        <v>500</v>
      </c>
    </row>
    <row r="515" spans="1:4" ht="26.4">
      <c r="A515" s="2" t="s">
        <v>110</v>
      </c>
      <c r="B515" s="17" t="s">
        <v>337</v>
      </c>
      <c r="C515" s="32"/>
      <c r="D515" s="6">
        <f>D516</f>
        <v>619</v>
      </c>
    </row>
    <row r="516" spans="1:4" ht="26.4">
      <c r="A516" s="2" t="s">
        <v>8</v>
      </c>
      <c r="B516" s="17" t="s">
        <v>337</v>
      </c>
      <c r="C516" s="32">
        <v>200</v>
      </c>
      <c r="D516" s="6">
        <f>D517</f>
        <v>619</v>
      </c>
    </row>
    <row r="517" spans="1:4" ht="26.4">
      <c r="A517" s="2" t="s">
        <v>9</v>
      </c>
      <c r="B517" s="17" t="s">
        <v>337</v>
      </c>
      <c r="C517" s="32">
        <v>240</v>
      </c>
      <c r="D517" s="6">
        <v>619</v>
      </c>
    </row>
    <row r="518" spans="1:4" ht="39.6">
      <c r="A518" s="67" t="s">
        <v>440</v>
      </c>
      <c r="B518" s="19" t="s">
        <v>338</v>
      </c>
      <c r="C518" s="32"/>
      <c r="D518" s="5">
        <f>D519</f>
        <v>5977.8</v>
      </c>
    </row>
    <row r="519" spans="1:4">
      <c r="A519" s="2" t="s">
        <v>10</v>
      </c>
      <c r="B519" s="19" t="s">
        <v>338</v>
      </c>
      <c r="C519" s="32">
        <v>300</v>
      </c>
      <c r="D519" s="5">
        <f>D520</f>
        <v>5977.8</v>
      </c>
    </row>
    <row r="520" spans="1:4" ht="26.4">
      <c r="A520" s="2" t="s">
        <v>11</v>
      </c>
      <c r="B520" s="19" t="s">
        <v>338</v>
      </c>
      <c r="C520" s="32">
        <v>320</v>
      </c>
      <c r="D520" s="5">
        <f>4500+219.6+67+500+691.2</f>
        <v>5977.8</v>
      </c>
    </row>
    <row r="521" spans="1:4" ht="26.4">
      <c r="A521" s="25" t="s">
        <v>111</v>
      </c>
      <c r="B521" s="17" t="s">
        <v>339</v>
      </c>
      <c r="C521" s="32"/>
      <c r="D521" s="5">
        <f>D522</f>
        <v>2872.1</v>
      </c>
    </row>
    <row r="522" spans="1:4">
      <c r="A522" s="2" t="s">
        <v>10</v>
      </c>
      <c r="B522" s="17" t="s">
        <v>339</v>
      </c>
      <c r="C522" s="32">
        <v>300</v>
      </c>
      <c r="D522" s="5">
        <f>D523</f>
        <v>2872.1</v>
      </c>
    </row>
    <row r="523" spans="1:4">
      <c r="A523" s="2" t="s">
        <v>20</v>
      </c>
      <c r="B523" s="17" t="s">
        <v>339</v>
      </c>
      <c r="C523" s="32">
        <v>310</v>
      </c>
      <c r="D523" s="5">
        <f>1972.1+900</f>
        <v>2872.1</v>
      </c>
    </row>
    <row r="524" spans="1:4" s="1" customFormat="1" ht="13.2">
      <c r="A524" s="2" t="s">
        <v>341</v>
      </c>
      <c r="B524" s="17" t="s">
        <v>342</v>
      </c>
      <c r="C524" s="32"/>
      <c r="D524" s="5">
        <f>D525</f>
        <v>100</v>
      </c>
    </row>
    <row r="525" spans="1:4" s="1" customFormat="1" ht="26.4">
      <c r="A525" s="2" t="s">
        <v>8</v>
      </c>
      <c r="B525" s="17" t="s">
        <v>342</v>
      </c>
      <c r="C525" s="32">
        <v>200</v>
      </c>
      <c r="D525" s="5">
        <f>D526</f>
        <v>100</v>
      </c>
    </row>
    <row r="526" spans="1:4" s="1" customFormat="1" ht="26.4">
      <c r="A526" s="2" t="s">
        <v>9</v>
      </c>
      <c r="B526" s="17" t="s">
        <v>342</v>
      </c>
      <c r="C526" s="32">
        <v>240</v>
      </c>
      <c r="D526" s="5">
        <v>100</v>
      </c>
    </row>
    <row r="527" spans="1:4" s="1" customFormat="1" ht="13.2">
      <c r="A527" s="2" t="s">
        <v>343</v>
      </c>
      <c r="B527" s="17" t="s">
        <v>344</v>
      </c>
      <c r="C527" s="32"/>
      <c r="D527" s="5">
        <f>D528</f>
        <v>500</v>
      </c>
    </row>
    <row r="528" spans="1:4" s="1" customFormat="1" ht="26.4">
      <c r="A528" s="2" t="s">
        <v>8</v>
      </c>
      <c r="B528" s="17" t="s">
        <v>344</v>
      </c>
      <c r="C528" s="32">
        <v>200</v>
      </c>
      <c r="D528" s="5">
        <f>D529</f>
        <v>500</v>
      </c>
    </row>
    <row r="529" spans="1:6" s="1" customFormat="1" ht="26.4">
      <c r="A529" s="2" t="s">
        <v>9</v>
      </c>
      <c r="B529" s="17" t="s">
        <v>344</v>
      </c>
      <c r="C529" s="32">
        <v>240</v>
      </c>
      <c r="D529" s="5">
        <v>500</v>
      </c>
    </row>
    <row r="530" spans="1:6">
      <c r="A530" s="2" t="s">
        <v>417</v>
      </c>
      <c r="B530" s="17" t="s">
        <v>345</v>
      </c>
      <c r="C530" s="32"/>
      <c r="D530" s="12">
        <f>D531</f>
        <v>5000</v>
      </c>
    </row>
    <row r="531" spans="1:6" ht="26.4">
      <c r="A531" s="2" t="s">
        <v>8</v>
      </c>
      <c r="B531" s="17" t="s">
        <v>345</v>
      </c>
      <c r="C531" s="32">
        <v>200</v>
      </c>
      <c r="D531" s="12">
        <f>D532</f>
        <v>5000</v>
      </c>
    </row>
    <row r="532" spans="1:6" ht="26.4">
      <c r="A532" s="2" t="s">
        <v>9</v>
      </c>
      <c r="B532" s="17" t="s">
        <v>345</v>
      </c>
      <c r="C532" s="32">
        <v>240</v>
      </c>
      <c r="D532" s="12">
        <v>5000</v>
      </c>
    </row>
    <row r="533" spans="1:6">
      <c r="A533" s="3" t="s">
        <v>346</v>
      </c>
      <c r="B533" s="41"/>
      <c r="C533" s="41"/>
      <c r="D533" s="42">
        <f>D8+D122+D153+D162+D237+D244+D282+D298+D309+D339+D350+D369+D386+D454+D500+D511+D475+D492</f>
        <v>3012576.6999999993</v>
      </c>
      <c r="E533" s="43"/>
      <c r="F533" s="44"/>
    </row>
    <row r="536" spans="1:6" ht="27.6">
      <c r="A536" s="66" t="s">
        <v>404</v>
      </c>
      <c r="C536" s="38" t="s">
        <v>405</v>
      </c>
    </row>
  </sheetData>
  <mergeCells count="3">
    <mergeCell ref="A5:D5"/>
    <mergeCell ref="B2:D2"/>
    <mergeCell ref="C6:D6"/>
  </mergeCells>
  <pageMargins left="0.70866141732283472" right="0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2015-11-26T09:57:21Z</dcterms:modified>
</cp:coreProperties>
</file>